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C34" i="1"/>
  <c r="D126"/>
  <c r="C119" l="1"/>
  <c r="D119"/>
  <c r="E119"/>
  <c r="D115"/>
  <c r="E115"/>
  <c r="G129"/>
  <c r="F129"/>
  <c r="D128"/>
  <c r="E128"/>
  <c r="F128" s="1"/>
  <c r="F53"/>
  <c r="G53"/>
  <c r="F52"/>
  <c r="F51"/>
  <c r="G52"/>
  <c r="G51"/>
  <c r="G48"/>
  <c r="G49"/>
  <c r="F48"/>
  <c r="F49"/>
  <c r="D142"/>
  <c r="G79"/>
  <c r="G60"/>
  <c r="D50"/>
  <c r="E50"/>
  <c r="C50"/>
  <c r="E23"/>
  <c r="D167"/>
  <c r="D171"/>
  <c r="E67"/>
  <c r="E66" s="1"/>
  <c r="G78"/>
  <c r="G77"/>
  <c r="F63"/>
  <c r="G63"/>
  <c r="D67"/>
  <c r="D66" s="1"/>
  <c r="C67"/>
  <c r="C66" s="1"/>
  <c r="F79"/>
  <c r="F78"/>
  <c r="C54"/>
  <c r="F108"/>
  <c r="G108"/>
  <c r="F85"/>
  <c r="G85"/>
  <c r="F16"/>
  <c r="G16"/>
  <c r="G55"/>
  <c r="G56"/>
  <c r="F55"/>
  <c r="F56"/>
  <c r="E58"/>
  <c r="C169"/>
  <c r="D123"/>
  <c r="C128"/>
  <c r="F92"/>
  <c r="G92"/>
  <c r="E111"/>
  <c r="D111"/>
  <c r="C111"/>
  <c r="E126"/>
  <c r="C126"/>
  <c r="F127"/>
  <c r="G127"/>
  <c r="G125"/>
  <c r="F125"/>
  <c r="G124"/>
  <c r="F124"/>
  <c r="E123"/>
  <c r="G122"/>
  <c r="F122"/>
  <c r="E121"/>
  <c r="D121"/>
  <c r="C121"/>
  <c r="G120"/>
  <c r="F120"/>
  <c r="G118"/>
  <c r="E117"/>
  <c r="D117"/>
  <c r="C117"/>
  <c r="F118"/>
  <c r="C115"/>
  <c r="F116"/>
  <c r="G116"/>
  <c r="E109"/>
  <c r="D109"/>
  <c r="C109"/>
  <c r="F110"/>
  <c r="E54"/>
  <c r="D54"/>
  <c r="E47"/>
  <c r="G47" s="1"/>
  <c r="D47"/>
  <c r="C47"/>
  <c r="E10"/>
  <c r="D10"/>
  <c r="C10"/>
  <c r="D23"/>
  <c r="C23"/>
  <c r="G33"/>
  <c r="G32"/>
  <c r="G31"/>
  <c r="D58"/>
  <c r="C58"/>
  <c r="E25"/>
  <c r="D25"/>
  <c r="C25"/>
  <c r="C27"/>
  <c r="D27"/>
  <c r="E27"/>
  <c r="G66" l="1"/>
  <c r="D64"/>
  <c r="C64"/>
  <c r="F50"/>
  <c r="G128"/>
  <c r="G50"/>
  <c r="G54"/>
  <c r="G111"/>
  <c r="E64"/>
  <c r="F66"/>
  <c r="F111"/>
  <c r="F23"/>
  <c r="G23"/>
  <c r="G27"/>
  <c r="G28"/>
  <c r="G22"/>
  <c r="F22"/>
  <c r="G21"/>
  <c r="E186"/>
  <c r="G11"/>
  <c r="F11"/>
  <c r="C150"/>
  <c r="G100"/>
  <c r="D192"/>
  <c r="E57"/>
  <c r="E46" s="1"/>
  <c r="F102"/>
  <c r="G102"/>
  <c r="D169"/>
  <c r="F47"/>
  <c r="F60"/>
  <c r="F104"/>
  <c r="G104"/>
  <c r="C192"/>
  <c r="C191" s="1"/>
  <c r="G117"/>
  <c r="G105"/>
  <c r="F105"/>
  <c r="F54"/>
  <c r="F100"/>
  <c r="C57"/>
  <c r="C46" s="1"/>
  <c r="G103"/>
  <c r="F103"/>
  <c r="D57"/>
  <c r="D46" s="1"/>
  <c r="G107"/>
  <c r="F84"/>
  <c r="G84"/>
  <c r="F81"/>
  <c r="G81"/>
  <c r="F74"/>
  <c r="G74"/>
  <c r="G68"/>
  <c r="G70"/>
  <c r="F68"/>
  <c r="F70"/>
  <c r="G126"/>
  <c r="F126"/>
  <c r="F123"/>
  <c r="G123"/>
  <c r="G114"/>
  <c r="F99"/>
  <c r="G99"/>
  <c r="G88"/>
  <c r="F62"/>
  <c r="G62"/>
  <c r="G59"/>
  <c r="G61"/>
  <c r="F59"/>
  <c r="F61"/>
  <c r="D19"/>
  <c r="D18" s="1"/>
  <c r="C19"/>
  <c r="C18" s="1"/>
  <c r="D134"/>
  <c r="D29"/>
  <c r="G58" l="1"/>
  <c r="G46"/>
  <c r="F57"/>
  <c r="G57"/>
  <c r="F58"/>
  <c r="E19"/>
  <c r="E18" s="1"/>
  <c r="D14"/>
  <c r="G137"/>
  <c r="F137"/>
  <c r="F77"/>
  <c r="F89"/>
  <c r="G89"/>
  <c r="D36"/>
  <c r="D35" s="1"/>
  <c r="D34" l="1"/>
  <c r="F121"/>
  <c r="G121"/>
  <c r="G115"/>
  <c r="F45"/>
  <c r="F75"/>
  <c r="F76"/>
  <c r="G76"/>
  <c r="F117"/>
  <c r="F114"/>
  <c r="G75"/>
  <c r="F109"/>
  <c r="C171"/>
  <c r="C144"/>
  <c r="C142"/>
  <c r="C134"/>
  <c r="D186"/>
  <c r="D183" s="1"/>
  <c r="D178" s="1"/>
  <c r="D191"/>
  <c r="D184"/>
  <c r="C146"/>
  <c r="D146"/>
  <c r="C167"/>
  <c r="D161"/>
  <c r="C161"/>
  <c r="C159"/>
  <c r="D153"/>
  <c r="C153"/>
  <c r="G139"/>
  <c r="F139"/>
  <c r="E29"/>
  <c r="G29" s="1"/>
  <c r="C29"/>
  <c r="E189"/>
  <c r="E188" s="1"/>
  <c r="E142"/>
  <c r="G142" s="1"/>
  <c r="G38"/>
  <c r="G40"/>
  <c r="G41"/>
  <c r="G42"/>
  <c r="G44"/>
  <c r="G45"/>
  <c r="F38"/>
  <c r="F40"/>
  <c r="F41"/>
  <c r="F42"/>
  <c r="F44"/>
  <c r="E36"/>
  <c r="E35" s="1"/>
  <c r="C7"/>
  <c r="D7"/>
  <c r="E7"/>
  <c r="F8"/>
  <c r="G8"/>
  <c r="F9"/>
  <c r="G9"/>
  <c r="G10"/>
  <c r="F12"/>
  <c r="G12"/>
  <c r="F13"/>
  <c r="G13"/>
  <c r="C14"/>
  <c r="E14"/>
  <c r="G14" s="1"/>
  <c r="F15"/>
  <c r="G15"/>
  <c r="F17"/>
  <c r="G17"/>
  <c r="G19"/>
  <c r="F20"/>
  <c r="G20"/>
  <c r="F21"/>
  <c r="F24"/>
  <c r="G24"/>
  <c r="F27"/>
  <c r="F28"/>
  <c r="F31"/>
  <c r="F32"/>
  <c r="C36"/>
  <c r="C35" s="1"/>
  <c r="F37"/>
  <c r="G37"/>
  <c r="C43"/>
  <c r="C39" s="1"/>
  <c r="D43"/>
  <c r="D39" s="1"/>
  <c r="E43"/>
  <c r="E39" s="1"/>
  <c r="F46"/>
  <c r="F65"/>
  <c r="G65"/>
  <c r="G67"/>
  <c r="F71"/>
  <c r="G71"/>
  <c r="F72"/>
  <c r="G72"/>
  <c r="F73"/>
  <c r="G73"/>
  <c r="F80"/>
  <c r="G80"/>
  <c r="F82"/>
  <c r="G82"/>
  <c r="F83"/>
  <c r="G83"/>
  <c r="F86"/>
  <c r="G86"/>
  <c r="F87"/>
  <c r="G87"/>
  <c r="F88"/>
  <c r="F90"/>
  <c r="G90"/>
  <c r="F91"/>
  <c r="G91"/>
  <c r="F93"/>
  <c r="G93"/>
  <c r="F94"/>
  <c r="G94"/>
  <c r="F95"/>
  <c r="G95"/>
  <c r="F96"/>
  <c r="G96"/>
  <c r="F97"/>
  <c r="G97"/>
  <c r="F98"/>
  <c r="G98"/>
  <c r="F101"/>
  <c r="G101"/>
  <c r="F106"/>
  <c r="G106"/>
  <c r="F107"/>
  <c r="F112"/>
  <c r="G112"/>
  <c r="F115"/>
  <c r="F119"/>
  <c r="G119"/>
  <c r="E134"/>
  <c r="F136"/>
  <c r="G136"/>
  <c r="F138"/>
  <c r="G138"/>
  <c r="F140"/>
  <c r="G140"/>
  <c r="F141"/>
  <c r="G141"/>
  <c r="F143"/>
  <c r="G143"/>
  <c r="D144"/>
  <c r="E144"/>
  <c r="F145"/>
  <c r="G145"/>
  <c r="E146"/>
  <c r="F147"/>
  <c r="G147"/>
  <c r="F148"/>
  <c r="G148"/>
  <c r="F149"/>
  <c r="G149"/>
  <c r="D150"/>
  <c r="E150"/>
  <c r="F150" s="1"/>
  <c r="F152"/>
  <c r="G152"/>
  <c r="E153"/>
  <c r="F154"/>
  <c r="G154"/>
  <c r="F155"/>
  <c r="G155"/>
  <c r="F156"/>
  <c r="G156"/>
  <c r="F157"/>
  <c r="G157"/>
  <c r="F158"/>
  <c r="G158"/>
  <c r="D159"/>
  <c r="E159"/>
  <c r="F160"/>
  <c r="G160"/>
  <c r="E161"/>
  <c r="F162"/>
  <c r="G162"/>
  <c r="F163"/>
  <c r="G163"/>
  <c r="F164"/>
  <c r="G164"/>
  <c r="F165"/>
  <c r="G165"/>
  <c r="F166"/>
  <c r="G166"/>
  <c r="E167"/>
  <c r="F168"/>
  <c r="G168"/>
  <c r="E169"/>
  <c r="F170"/>
  <c r="E171"/>
  <c r="G171" s="1"/>
  <c r="F172"/>
  <c r="G172"/>
  <c r="F173"/>
  <c r="G173"/>
  <c r="E179"/>
  <c r="E181"/>
  <c r="C186"/>
  <c r="C183" s="1"/>
  <c r="C178" s="1"/>
  <c r="E183"/>
  <c r="E178" s="1"/>
  <c r="C189"/>
  <c r="C188" s="1"/>
  <c r="D189"/>
  <c r="D188" s="1"/>
  <c r="E192"/>
  <c r="E191" s="1"/>
  <c r="F19"/>
  <c r="F67"/>
  <c r="F161" l="1"/>
  <c r="F167"/>
  <c r="F144"/>
  <c r="F29"/>
  <c r="E34"/>
  <c r="E6"/>
  <c r="F14"/>
  <c r="F7"/>
  <c r="F159"/>
  <c r="G7"/>
  <c r="D177"/>
  <c r="D6"/>
  <c r="C6"/>
  <c r="F171"/>
  <c r="E177"/>
  <c r="G144"/>
  <c r="G161"/>
  <c r="G146"/>
  <c r="F36"/>
  <c r="F18"/>
  <c r="F10"/>
  <c r="E174"/>
  <c r="F142"/>
  <c r="F39"/>
  <c r="G39"/>
  <c r="G18"/>
  <c r="G150"/>
  <c r="G43"/>
  <c r="G36"/>
  <c r="C174"/>
  <c r="F43"/>
  <c r="F169"/>
  <c r="G153"/>
  <c r="F153"/>
  <c r="G167"/>
  <c r="F146"/>
  <c r="D174"/>
  <c r="F134"/>
  <c r="C177"/>
  <c r="G159"/>
  <c r="G64"/>
  <c r="G134"/>
  <c r="F64"/>
  <c r="F6" l="1"/>
  <c r="G6"/>
  <c r="G174"/>
  <c r="F174"/>
  <c r="E132"/>
  <c r="E176" s="1"/>
  <c r="G35"/>
  <c r="D132"/>
  <c r="G34"/>
  <c r="F35"/>
  <c r="G132" l="1"/>
  <c r="D176"/>
  <c r="C132"/>
  <c r="F34"/>
  <c r="C176" l="1"/>
  <c r="F132"/>
</calcChain>
</file>

<file path=xl/sharedStrings.xml><?xml version="1.0" encoding="utf-8"?>
<sst xmlns="http://schemas.openxmlformats.org/spreadsheetml/2006/main" count="385" uniqueCount="376">
  <si>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</si>
  <si>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</si>
  <si>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</si>
  <si>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</si>
  <si>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</si>
  <si>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</si>
  <si>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</si>
  <si>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</si>
  <si>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</si>
  <si>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</si>
  <si>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</si>
  <si>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</si>
  <si>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</si>
  <si>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</si>
  <si>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</si>
  <si>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</si>
  <si>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</si>
  <si>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</si>
  <si>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</si>
  <si>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</si>
  <si>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</si>
  <si>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</si>
  <si>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</si>
  <si>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</si>
  <si>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</si>
  <si>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</si>
  <si>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</si>
  <si>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</si>
  <si>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</si>
  <si>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</si>
  <si>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</si>
  <si>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</si>
  <si>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</si>
  <si>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</si>
  <si>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</si>
  <si>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</si>
  <si>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</si>
  <si>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</si>
  <si>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</si>
  <si>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</si>
  <si>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</si>
  <si>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</si>
  <si>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</si>
  <si>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</si>
  <si>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</si>
  <si>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</si>
  <si>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</si>
  <si>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</si>
  <si>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</si>
  <si>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</si>
  <si>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</si>
  <si>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</si>
  <si>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</si>
  <si>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</si>
  <si>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</si>
  <si>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</si>
  <si>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</si>
  <si>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</si>
  <si>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</si>
  <si>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</si>
  <si>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</si>
  <si>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</si>
  <si>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</si>
  <si>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</si>
  <si>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</si>
  <si>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</si>
  <si>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</si>
  <si>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</si>
  <si>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</si>
  <si>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</si>
  <si>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</si>
  <si>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</si>
  <si>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</si>
  <si>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</si>
  <si>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</si>
  <si>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</si>
  <si>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</si>
  <si>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</si>
  <si>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</si>
  <si>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</si>
  <si>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</si>
  <si>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</si>
  <si>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</si>
  <si>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</si>
  <si>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</si>
  <si>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</si>
  <si>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</si>
  <si>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</si>
  <si>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</si>
  <si>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</si>
  <si>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</si>
  <si>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</si>
  <si>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</si>
  <si>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</si>
  <si>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</si>
  <si>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</si>
  <si>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</si>
  <si>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</si>
  <si>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</si>
  <si>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</si>
  <si>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</si>
  <si>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</si>
  <si>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</si>
  <si>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</si>
  <si>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</si>
  <si>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</si>
  <si>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</si>
  <si>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</si>
  <si>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</si>
  <si>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</si>
  <si>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</si>
  <si>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</si>
  <si>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</si>
  <si>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</si>
  <si>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</si>
  <si>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</si>
  <si>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</si>
  <si>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</si>
  <si>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</si>
  <si>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</si>
  <si>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</si>
  <si>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</si>
  <si>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</si>
  <si>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</si>
  <si>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</si>
  <si>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</si>
  <si>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</si>
  <si>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</si>
  <si>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</si>
  <si>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</si>
  <si>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</si>
  <si>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</si>
  <si>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</si>
  <si>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</si>
  <si>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</si>
  <si>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</si>
  <si>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</si>
  <si>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</si>
  <si>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</si>
  <si>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</si>
  <si>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</si>
  <si>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</si>
  <si>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</si>
  <si>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</si>
  <si>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</si>
  <si>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</si>
  <si>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</si>
  <si>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</si>
  <si>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</si>
  <si>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</si>
  <si>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</si>
  <si>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</si>
  <si>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</si>
  <si>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</si>
  <si>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</si>
  <si>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</si>
  <si>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</si>
  <si>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</si>
  <si>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</si>
  <si>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</si>
  <si>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</si>
  <si>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</si>
  <si>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</si>
  <si>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</si>
  <si>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</si>
  <si>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</si>
  <si>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</si>
  <si>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</si>
  <si>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</si>
  <si>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</si>
  <si>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</si>
  <si>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</si>
  <si>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</si>
  <si>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</si>
  <si>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</si>
  <si>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</si>
  <si>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</si>
  <si>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</si>
  <si>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</si>
  <si>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</si>
  <si>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</si>
  <si>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</si>
  <si>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</si>
  <si>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</si>
  <si>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</si>
  <si>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</si>
  <si>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</si>
  <si>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</si>
  <si>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</si>
  <si>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</si>
  <si>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</si>
  <si>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Прочие субсидии бюджетам муниципальных районов на капитальный ремонт муниципальных общеобразовательных организаций</t>
  </si>
  <si>
    <t>0505</t>
  </si>
  <si>
    <t>Другие вопросы в  области жилищно коммунального хозяйства</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</si>
  <si>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</si>
  <si>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</si>
  <si>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</si>
  <si>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</si>
  <si>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</si>
  <si>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</si>
  <si>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</si>
  <si>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</si>
  <si>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</si>
  <si>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</si>
  <si>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</si>
  <si>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</si>
  <si>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</si>
  <si>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</si>
  <si>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</si>
  <si>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</si>
  <si>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</si>
  <si>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</si>
  <si>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</si>
  <si>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</si>
  <si>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</si>
  <si>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</si>
  <si>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</si>
  <si>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</si>
  <si>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</si>
  <si>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</si>
  <si>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</si>
  <si>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</si>
  <si>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</si>
  <si>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</si>
  <si>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</si>
  <si>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</si>
  <si>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</si>
  <si>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</si>
  <si>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</si>
  <si>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</si>
  <si>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</si>
  <si>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</si>
  <si>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</si>
  <si>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</si>
  <si>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</si>
  <si>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</si>
  <si>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</si>
  <si>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</si>
  <si>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</si>
  <si>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</si>
  <si>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</si>
  <si>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</si>
  <si>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</si>
  <si>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</si>
  <si>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</si>
  <si>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</si>
  <si>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Прочие межбюджетные трансферты общего характера</t>
  </si>
  <si>
    <t>000 2 02 30024 05 9394 150</t>
  </si>
  <si>
    <t>Уточненный план                        на 2020год</t>
  </si>
  <si>
    <t>0503</t>
  </si>
  <si>
    <t>Благоустройство</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</si>
  <si>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</si>
  <si>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</si>
  <si>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000 2 02 25097 00 0000 150</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</si>
  <si>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</si>
  <si>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</si>
  <si>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</si>
  <si>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</si>
  <si>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</si>
  <si>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</si>
  <si>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</si>
  <si>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</si>
  <si>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</si>
  <si>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</si>
  <si>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</si>
  <si>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</si>
  <si>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</si>
  <si>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</si>
  <si>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</si>
  <si>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</si>
  <si>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реализацию мероприятий по обеспечению жильем молодых семей</t>
  </si>
  <si>
    <t>000 2 02 25097 05 9506 150</t>
  </si>
  <si>
    <t xml:space="preserve">000 2 02 25497 05 9261 150 </t>
  </si>
  <si>
    <t xml:space="preserve">000 2 02 25497 05 9511 150 </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</si>
  <si>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бюджета Пензенской области на софинансирование средств федерального бюджета)</t>
  </si>
  <si>
    <t>000 2 02 25097 05 9215 150</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</si>
  <si>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</si>
  <si>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</si>
  <si>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</si>
  <si>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</si>
  <si>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</si>
  <si>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</si>
  <si>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</si>
  <si>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</si>
  <si>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</si>
  <si>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</si>
  <si>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</si>
  <si>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</si>
  <si>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</si>
  <si>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</si>
  <si>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</si>
  <si>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</si>
  <si>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</si>
  <si>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</si>
  <si>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</si>
  <si>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</si>
  <si>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</si>
  <si>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</si>
  <si>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</si>
  <si>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</si>
  <si>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</si>
  <si>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</si>
  <si>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</si>
  <si>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</si>
  <si>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</si>
  <si>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</si>
  <si>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</si>
  <si>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</si>
  <si>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</si>
  <si>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</si>
  <si>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000 2 02 30024 05 9375 150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</si>
  <si>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</si>
  <si>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</si>
  <si>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</si>
  <si>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</si>
  <si>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 xml:space="preserve">000 2 02 35084 05 9374 150 </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</si>
  <si>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</si>
  <si>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</si>
  <si>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</si>
  <si>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</si>
  <si>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 xml:space="preserve">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</si>
  <si>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</si>
  <si>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</si>
  <si>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</si>
  <si>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</si>
  <si>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</si>
  <si>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</si>
  <si>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</si>
  <si>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</si>
  <si>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</si>
  <si>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</si>
  <si>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</si>
  <si>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</si>
  <si>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</si>
  <si>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</si>
  <si>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</si>
  <si>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</si>
  <si>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</si>
  <si>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</si>
  <si>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</si>
  <si>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</si>
  <si>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</si>
  <si>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</si>
  <si>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</si>
  <si>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</si>
  <si>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</si>
  <si>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</si>
  <si>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</si>
  <si>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</si>
  <si>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</si>
  <si>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</si>
  <si>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</si>
  <si>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</si>
  <si>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</si>
  <si>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</si>
  <si>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</si>
  <si>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</si>
  <si>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</si>
  <si>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</si>
  <si>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каникуляное время</t>
  </si>
  <si>
    <t>000 2 02 30024 05 9314 150</t>
  </si>
  <si>
    <t>000 2 02 30024 05 9315 150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</si>
  <si>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</si>
  <si>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</si>
  <si>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</si>
  <si>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</si>
  <si>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</si>
  <si>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</si>
  <si>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 xml:space="preserve"> план    на январь- ноябрь  2020 год</t>
  </si>
  <si>
    <t>Исполнено на     01.12.2020г</t>
  </si>
  <si>
    <t>% исполнения к плану январь-ноябрь  2020 года</t>
  </si>
  <si>
    <t>об исполнении  бюджета  Малосердобинского  района  на  01.12.2020 г.</t>
  </si>
  <si>
    <t>Прочие безвозмездные поступления</t>
  </si>
  <si>
    <t>Прочие безвозмездные поступления в бюджеты муниципальных районов</t>
  </si>
  <si>
    <t>000 207 05030 05  0000 150</t>
  </si>
  <si>
    <t xml:space="preserve">000 207 05030  050 0000 150 </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</si>
</sst>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1">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0" fillId="0" borderId="11" xfId="0" applyNumberFormat="1" applyFont="1" applyBorder="1" applyAlignment="1">
      <alignment horizontal="left"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xf numFmtId="164" fontId="9" fillId="0" borderId="13" xfId="0" applyNumberFormat="1" applyFont="1" applyFill="1" applyBorder="1" applyAlignment="1">
      <alignment horizont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98"/>
  <sheetViews>
    <sheetView tabSelected="1" view="pageBreakPreview" zoomScale="90" zoomScaleNormal="90" zoomScaleSheetLayoutView="90" workbookViewId="0">
      <selection activeCell="C35" sqref="C35"/>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6" t="s">
        <v>0</v>
      </c>
      <c r="B1" s="106"/>
      <c r="C1" s="106"/>
      <c r="D1" s="106"/>
      <c r="E1" s="106"/>
      <c r="F1" s="7"/>
      <c r="G1" s="8"/>
    </row>
    <row r="2" spans="1:7" ht="21">
      <c r="A2" s="106" t="s">
        <v>371</v>
      </c>
      <c r="B2" s="106"/>
      <c r="C2" s="106"/>
      <c r="D2" s="106"/>
      <c r="E2" s="106"/>
      <c r="F2" s="6"/>
      <c r="G2" s="8"/>
    </row>
    <row r="3" spans="1:7">
      <c r="A3" s="9"/>
      <c r="B3" s="10"/>
      <c r="C3" s="11"/>
      <c r="D3" s="11"/>
      <c r="E3" s="12"/>
      <c r="F3" s="12"/>
      <c r="G3" s="8"/>
    </row>
    <row r="4" spans="1:7" ht="12.75">
      <c r="A4" s="10"/>
      <c r="B4" s="10"/>
      <c r="C4" s="11"/>
      <c r="D4" s="11"/>
      <c r="E4" s="107" t="s">
        <v>1</v>
      </c>
      <c r="F4" s="107"/>
      <c r="G4" s="107"/>
    </row>
    <row r="5" spans="1:7" ht="78.75" customHeight="1" thickBot="1">
      <c r="A5" s="13" t="s">
        <v>2</v>
      </c>
      <c r="B5" s="14" t="s">
        <v>3</v>
      </c>
      <c r="C5" s="15" t="s">
        <v>248</v>
      </c>
      <c r="D5" s="15" t="s">
        <v>368</v>
      </c>
      <c r="E5" s="15" t="s">
        <v>369</v>
      </c>
      <c r="F5" s="14" t="s">
        <v>4</v>
      </c>
      <c r="G5" s="16" t="s">
        <v>370</v>
      </c>
    </row>
    <row r="6" spans="1:7" s="21" customFormat="1" ht="16.5" customHeight="1" thickBot="1">
      <c r="A6" s="17" t="s">
        <v>5</v>
      </c>
      <c r="B6" s="18" t="s">
        <v>6</v>
      </c>
      <c r="C6" s="19">
        <f>SUM(C7,C9,C10,C14,C18,,C29,C32,C27)</f>
        <v>21156.6</v>
      </c>
      <c r="D6" s="19">
        <f>SUM(D7,D9,D10,D14,D18,,D29,D32,D27)</f>
        <v>16760</v>
      </c>
      <c r="E6" s="19">
        <f>SUM(E7,E9,E10,E14,E18,,E29,E32,E27,E25)</f>
        <v>17509.399999999998</v>
      </c>
      <c r="F6" s="19">
        <f t="shared" ref="F6:F44" si="0">E6/C6*100</f>
        <v>82.760935121900488</v>
      </c>
      <c r="G6" s="20">
        <f t="shared" ref="G6:G12" si="1">E6/D6*100</f>
        <v>104.47136038186156</v>
      </c>
    </row>
    <row r="7" spans="1:7" s="21" customFormat="1" ht="18" customHeight="1">
      <c r="A7" s="22" t="s">
        <v>7</v>
      </c>
      <c r="B7" s="23" t="s">
        <v>8</v>
      </c>
      <c r="C7" s="24">
        <f>SUM(C8:C8)</f>
        <v>11459</v>
      </c>
      <c r="D7" s="24">
        <f>SUM(D8:D8)</f>
        <v>9891.9</v>
      </c>
      <c r="E7" s="24">
        <f>SUM(E8:E8)</f>
        <v>9893.5</v>
      </c>
      <c r="F7" s="24">
        <f t="shared" si="0"/>
        <v>86.338249410943362</v>
      </c>
      <c r="G7" s="25">
        <f t="shared" si="1"/>
        <v>100.0161748501299</v>
      </c>
    </row>
    <row r="8" spans="1:7" ht="17.25" customHeight="1">
      <c r="A8" s="26" t="s">
        <v>9</v>
      </c>
      <c r="B8" s="27" t="s">
        <v>10</v>
      </c>
      <c r="C8" s="28">
        <v>11459</v>
      </c>
      <c r="D8" s="28">
        <v>9891.9</v>
      </c>
      <c r="E8" s="28">
        <v>9893.5</v>
      </c>
      <c r="F8" s="28">
        <f t="shared" si="0"/>
        <v>86.338249410943362</v>
      </c>
      <c r="G8" s="29">
        <f t="shared" si="1"/>
        <v>100.0161748501299</v>
      </c>
    </row>
    <row r="9" spans="1:7" ht="35.25" customHeight="1">
      <c r="A9" s="30" t="s">
        <v>11</v>
      </c>
      <c r="B9" s="31" t="s">
        <v>12</v>
      </c>
      <c r="C9" s="32">
        <v>1462</v>
      </c>
      <c r="D9" s="32">
        <v>1199</v>
      </c>
      <c r="E9" s="32">
        <v>1199.5</v>
      </c>
      <c r="F9" s="32">
        <f t="shared" si="0"/>
        <v>82.045143638850888</v>
      </c>
      <c r="G9" s="25">
        <f t="shared" si="1"/>
        <v>100.0417014178482</v>
      </c>
    </row>
    <row r="10" spans="1:7" s="21" customFormat="1" ht="17.25" customHeight="1">
      <c r="A10" s="30" t="s">
        <v>13</v>
      </c>
      <c r="B10" s="31" t="s">
        <v>14</v>
      </c>
      <c r="C10" s="32">
        <f>C11+C12+C13</f>
        <v>3085</v>
      </c>
      <c r="D10" s="32">
        <f t="shared" ref="D10:E10" si="2">D11+D12+D13</f>
        <v>2939.1</v>
      </c>
      <c r="E10" s="32">
        <f t="shared" si="2"/>
        <v>3309.3</v>
      </c>
      <c r="F10" s="32">
        <f t="shared" si="0"/>
        <v>107.27066450567261</v>
      </c>
      <c r="G10" s="25">
        <f t="shared" si="1"/>
        <v>112.59569255894664</v>
      </c>
    </row>
    <row r="11" spans="1:7" ht="33" customHeight="1">
      <c r="A11" s="26" t="s">
        <v>251</v>
      </c>
      <c r="B11" s="27" t="s">
        <v>258</v>
      </c>
      <c r="C11" s="28">
        <v>229</v>
      </c>
      <c r="D11" s="28">
        <v>229</v>
      </c>
      <c r="E11" s="28">
        <v>309.39999999999998</v>
      </c>
      <c r="F11" s="28">
        <f t="shared" si="0"/>
        <v>135.10917030567683</v>
      </c>
      <c r="G11" s="29">
        <f t="shared" si="1"/>
        <v>135.10917030567683</v>
      </c>
    </row>
    <row r="12" spans="1:7" ht="33.75" customHeight="1">
      <c r="A12" s="26" t="s">
        <v>15</v>
      </c>
      <c r="B12" s="27" t="s">
        <v>16</v>
      </c>
      <c r="C12" s="28">
        <v>1554</v>
      </c>
      <c r="D12" s="28">
        <v>1408.1</v>
      </c>
      <c r="E12" s="28">
        <v>1408.6</v>
      </c>
      <c r="F12" s="28">
        <f t="shared" si="0"/>
        <v>90.643500643500644</v>
      </c>
      <c r="G12" s="29">
        <f t="shared" si="1"/>
        <v>100.03550884170158</v>
      </c>
    </row>
    <row r="13" spans="1:7" ht="15.75">
      <c r="A13" s="26" t="s">
        <v>17</v>
      </c>
      <c r="B13" s="27" t="s">
        <v>18</v>
      </c>
      <c r="C13" s="28">
        <v>1302</v>
      </c>
      <c r="D13" s="28">
        <v>1302</v>
      </c>
      <c r="E13" s="28">
        <v>1591.3</v>
      </c>
      <c r="F13" s="28">
        <f t="shared" si="0"/>
        <v>122.21966205837174</v>
      </c>
      <c r="G13" s="29">
        <f t="shared" ref="G13:G33" si="3">E13/D13*100</f>
        <v>122.21966205837174</v>
      </c>
    </row>
    <row r="14" spans="1:7" s="21" customFormat="1" ht="19.5" customHeight="1">
      <c r="A14" s="30" t="s">
        <v>19</v>
      </c>
      <c r="B14" s="31" t="s">
        <v>20</v>
      </c>
      <c r="C14" s="32">
        <f>(C15+C16+C17)</f>
        <v>810</v>
      </c>
      <c r="D14" s="32">
        <f>(D15+D16+D17)</f>
        <v>740</v>
      </c>
      <c r="E14" s="32">
        <f>(E15+E16+E17)</f>
        <v>942.3</v>
      </c>
      <c r="F14" s="32">
        <f t="shared" si="0"/>
        <v>116.33333333333333</v>
      </c>
      <c r="G14" s="25">
        <f t="shared" si="3"/>
        <v>127.33783783783782</v>
      </c>
    </row>
    <row r="15" spans="1:7" s="21" customFormat="1" ht="48" customHeight="1">
      <c r="A15" s="26" t="s">
        <v>21</v>
      </c>
      <c r="B15" s="27" t="s">
        <v>22</v>
      </c>
      <c r="C15" s="28">
        <v>500</v>
      </c>
      <c r="D15" s="28">
        <v>500</v>
      </c>
      <c r="E15" s="28">
        <v>697.1</v>
      </c>
      <c r="F15" s="28">
        <f t="shared" si="0"/>
        <v>139.42000000000002</v>
      </c>
      <c r="G15" s="29">
        <f t="shared" si="3"/>
        <v>139.42000000000002</v>
      </c>
    </row>
    <row r="16" spans="1:7" s="21" customFormat="1" ht="66.75" customHeight="1">
      <c r="A16" s="26" t="s">
        <v>23</v>
      </c>
      <c r="B16" s="27" t="s">
        <v>24</v>
      </c>
      <c r="C16" s="28">
        <v>2</v>
      </c>
      <c r="D16" s="28"/>
      <c r="E16" s="28"/>
      <c r="F16" s="28">
        <f t="shared" si="0"/>
        <v>0</v>
      </c>
      <c r="G16" s="29" t="e">
        <f t="shared" si="3"/>
        <v>#DIV/0!</v>
      </c>
    </row>
    <row r="17" spans="1:7" s="21" customFormat="1" ht="48.75" customHeight="1">
      <c r="A17" s="26" t="s">
        <v>25</v>
      </c>
      <c r="B17" s="27" t="s">
        <v>26</v>
      </c>
      <c r="C17" s="28">
        <v>308</v>
      </c>
      <c r="D17" s="28">
        <v>240</v>
      </c>
      <c r="E17" s="28">
        <v>245.2</v>
      </c>
      <c r="F17" s="28">
        <f t="shared" si="0"/>
        <v>79.610389610389603</v>
      </c>
      <c r="G17" s="29">
        <f t="shared" si="3"/>
        <v>102.16666666666667</v>
      </c>
    </row>
    <row r="18" spans="1:7" s="21" customFormat="1" ht="47.25">
      <c r="A18" s="30" t="s">
        <v>27</v>
      </c>
      <c r="B18" s="31" t="s">
        <v>28</v>
      </c>
      <c r="C18" s="32">
        <f>SUM(C19+C23)</f>
        <v>2562.6</v>
      </c>
      <c r="D18" s="32">
        <f>SUM(D19+D23)</f>
        <v>1836.6000000000001</v>
      </c>
      <c r="E18" s="32">
        <f>SUM(E19+E23)</f>
        <v>1881.3</v>
      </c>
      <c r="F18" s="32">
        <f t="shared" si="0"/>
        <v>73.41372044017794</v>
      </c>
      <c r="G18" s="25">
        <f t="shared" si="3"/>
        <v>102.43384514864422</v>
      </c>
    </row>
    <row r="19" spans="1:7" s="21" customFormat="1" ht="116.25" customHeight="1">
      <c r="A19" s="81" t="s">
        <v>261</v>
      </c>
      <c r="B19" s="31" t="s">
        <v>29</v>
      </c>
      <c r="C19" s="32">
        <f>SUM(C20:C22)</f>
        <v>2340.6</v>
      </c>
      <c r="D19" s="32">
        <f>SUM(D20:D22)</f>
        <v>1683.6000000000001</v>
      </c>
      <c r="E19" s="32">
        <f>SUM(E20:E22)</f>
        <v>1727.3999999999999</v>
      </c>
      <c r="F19" s="32">
        <f t="shared" si="0"/>
        <v>73.801589336067678</v>
      </c>
      <c r="G19" s="25">
        <f t="shared" si="3"/>
        <v>102.6015680684248</v>
      </c>
    </row>
    <row r="20" spans="1:7" ht="102.75" customHeight="1">
      <c r="A20" s="45" t="s">
        <v>264</v>
      </c>
      <c r="B20" s="27" t="s">
        <v>263</v>
      </c>
      <c r="C20" s="28">
        <v>2250</v>
      </c>
      <c r="D20" s="28">
        <v>1601</v>
      </c>
      <c r="E20" s="28">
        <v>1601.3</v>
      </c>
      <c r="F20" s="28">
        <f t="shared" si="0"/>
        <v>71.168888888888887</v>
      </c>
      <c r="G20" s="29">
        <f t="shared" si="3"/>
        <v>100.01873828856964</v>
      </c>
    </row>
    <row r="21" spans="1:7" ht="90.75" customHeight="1">
      <c r="A21" s="45" t="s">
        <v>265</v>
      </c>
      <c r="B21" s="27" t="s">
        <v>262</v>
      </c>
      <c r="C21" s="28">
        <v>39.200000000000003</v>
      </c>
      <c r="D21" s="28">
        <v>31.2</v>
      </c>
      <c r="E21" s="28">
        <v>31.3</v>
      </c>
      <c r="F21" s="28">
        <f t="shared" si="0"/>
        <v>79.846938775510196</v>
      </c>
      <c r="G21" s="29">
        <f t="shared" si="3"/>
        <v>100.32051282051282</v>
      </c>
    </row>
    <row r="22" spans="1:7" ht="62.25" customHeight="1">
      <c r="A22" s="79" t="s">
        <v>252</v>
      </c>
      <c r="B22" s="27" t="s">
        <v>260</v>
      </c>
      <c r="C22" s="28">
        <v>51.4</v>
      </c>
      <c r="D22" s="28">
        <v>51.4</v>
      </c>
      <c r="E22" s="28">
        <v>94.8</v>
      </c>
      <c r="F22" s="28">
        <f t="shared" si="0"/>
        <v>184.43579766536965</v>
      </c>
      <c r="G22" s="29">
        <f t="shared" si="3"/>
        <v>184.43579766536965</v>
      </c>
    </row>
    <row r="23" spans="1:7" ht="105.75" customHeight="1">
      <c r="A23" s="82" t="s">
        <v>267</v>
      </c>
      <c r="B23" s="47" t="s">
        <v>268</v>
      </c>
      <c r="C23" s="49">
        <f>C24</f>
        <v>222</v>
      </c>
      <c r="D23" s="49">
        <f>D24</f>
        <v>153</v>
      </c>
      <c r="E23" s="49">
        <f>E24</f>
        <v>153.9</v>
      </c>
      <c r="F23" s="49">
        <f t="shared" si="0"/>
        <v>69.324324324324323</v>
      </c>
      <c r="G23" s="50">
        <f t="shared" si="3"/>
        <v>100.58823529411765</v>
      </c>
    </row>
    <row r="24" spans="1:7" ht="96.75" customHeight="1">
      <c r="A24" s="26" t="s">
        <v>266</v>
      </c>
      <c r="B24" s="27" t="s">
        <v>30</v>
      </c>
      <c r="C24" s="28">
        <v>222</v>
      </c>
      <c r="D24" s="28">
        <v>153</v>
      </c>
      <c r="E24" s="28">
        <v>153.9</v>
      </c>
      <c r="F24" s="28">
        <f t="shared" si="0"/>
        <v>69.324324324324323</v>
      </c>
      <c r="G24" s="29">
        <f t="shared" si="3"/>
        <v>100.58823529411765</v>
      </c>
    </row>
    <row r="25" spans="1:7" ht="31.5" customHeight="1">
      <c r="A25" s="30" t="s">
        <v>254</v>
      </c>
      <c r="B25" s="31" t="s">
        <v>255</v>
      </c>
      <c r="C25" s="32">
        <f>C26</f>
        <v>0</v>
      </c>
      <c r="D25" s="32">
        <f>D26</f>
        <v>0</v>
      </c>
      <c r="E25" s="32">
        <f>E26</f>
        <v>1.8</v>
      </c>
      <c r="F25" s="28"/>
      <c r="G25" s="29"/>
    </row>
    <row r="26" spans="1:7" ht="29.25" customHeight="1">
      <c r="A26" s="26" t="s">
        <v>256</v>
      </c>
      <c r="B26" s="27" t="s">
        <v>257</v>
      </c>
      <c r="C26" s="32"/>
      <c r="D26" s="32"/>
      <c r="E26" s="28">
        <v>1.8</v>
      </c>
      <c r="F26" s="28"/>
      <c r="G26" s="29"/>
    </row>
    <row r="27" spans="1:7" s="21" customFormat="1" ht="50.25" customHeight="1">
      <c r="A27" s="30" t="s">
        <v>31</v>
      </c>
      <c r="B27" s="31" t="s">
        <v>32</v>
      </c>
      <c r="C27" s="32">
        <f>SUM(C28)</f>
        <v>1268</v>
      </c>
      <c r="D27" s="32">
        <f>SUM(D28)</f>
        <v>83</v>
      </c>
      <c r="E27" s="32">
        <f>SUM(E28)</f>
        <v>83.8</v>
      </c>
      <c r="F27" s="32">
        <f t="shared" si="0"/>
        <v>6.6088328075709777</v>
      </c>
      <c r="G27" s="29">
        <f t="shared" si="3"/>
        <v>100.96385542168676</v>
      </c>
    </row>
    <row r="28" spans="1:7" s="21" customFormat="1" ht="31.5">
      <c r="A28" s="26" t="s">
        <v>33</v>
      </c>
      <c r="B28" s="27" t="s">
        <v>34</v>
      </c>
      <c r="C28" s="28">
        <v>1268</v>
      </c>
      <c r="D28" s="28">
        <v>83</v>
      </c>
      <c r="E28" s="28">
        <v>83.8</v>
      </c>
      <c r="F28" s="28">
        <f t="shared" si="0"/>
        <v>6.6088328075709777</v>
      </c>
      <c r="G28" s="29">
        <f t="shared" si="3"/>
        <v>100.96385542168676</v>
      </c>
    </row>
    <row r="29" spans="1:7" s="21" customFormat="1" ht="31.5">
      <c r="A29" s="30" t="s">
        <v>35</v>
      </c>
      <c r="B29" s="31" t="s">
        <v>36</v>
      </c>
      <c r="C29" s="32">
        <f>C30+C31</f>
        <v>350</v>
      </c>
      <c r="D29" s="32">
        <f>D30+D31</f>
        <v>70.400000000000006</v>
      </c>
      <c r="E29" s="32">
        <f>E30+E31</f>
        <v>97.9</v>
      </c>
      <c r="F29" s="32">
        <f t="shared" si="0"/>
        <v>27.971428571428575</v>
      </c>
      <c r="G29" s="29">
        <f t="shared" si="3"/>
        <v>139.0625</v>
      </c>
    </row>
    <row r="30" spans="1:7" s="21" customFormat="1" ht="88.5" customHeight="1">
      <c r="A30" s="26" t="s">
        <v>259</v>
      </c>
      <c r="B30" s="26" t="s">
        <v>181</v>
      </c>
      <c r="C30" s="28"/>
      <c r="D30" s="28"/>
      <c r="E30" s="28">
        <v>27</v>
      </c>
      <c r="F30" s="28"/>
      <c r="G30" s="29"/>
    </row>
    <row r="31" spans="1:7" s="21" customFormat="1" ht="52.5" customHeight="1">
      <c r="A31" s="26" t="s">
        <v>180</v>
      </c>
      <c r="B31" s="27" t="s">
        <v>37</v>
      </c>
      <c r="C31" s="28">
        <v>350</v>
      </c>
      <c r="D31" s="28">
        <v>70.400000000000006</v>
      </c>
      <c r="E31" s="28">
        <v>70.900000000000006</v>
      </c>
      <c r="F31" s="28">
        <f t="shared" si="0"/>
        <v>20.25714285714286</v>
      </c>
      <c r="G31" s="29">
        <f t="shared" si="3"/>
        <v>100.71022727272727</v>
      </c>
    </row>
    <row r="32" spans="1:7" s="21" customFormat="1" ht="16.5" customHeight="1">
      <c r="A32" s="30" t="s">
        <v>38</v>
      </c>
      <c r="B32" s="31" t="s">
        <v>39</v>
      </c>
      <c r="C32" s="32">
        <v>160</v>
      </c>
      <c r="D32" s="32"/>
      <c r="E32" s="32">
        <v>100</v>
      </c>
      <c r="F32" s="32">
        <f t="shared" si="0"/>
        <v>62.5</v>
      </c>
      <c r="G32" s="29" t="e">
        <f t="shared" si="3"/>
        <v>#DIV/0!</v>
      </c>
    </row>
    <row r="33" spans="1:7" s="21" customFormat="1" ht="16.5" customHeight="1">
      <c r="A33" s="33" t="s">
        <v>40</v>
      </c>
      <c r="B33" s="34" t="s">
        <v>41</v>
      </c>
      <c r="C33" s="35"/>
      <c r="D33" s="35"/>
      <c r="E33" s="35"/>
      <c r="F33" s="35"/>
      <c r="G33" s="36" t="e">
        <f t="shared" si="3"/>
        <v>#DIV/0!</v>
      </c>
    </row>
    <row r="34" spans="1:7" s="21" customFormat="1" ht="18.75" customHeight="1">
      <c r="A34" s="37" t="s">
        <v>42</v>
      </c>
      <c r="B34" s="18" t="s">
        <v>43</v>
      </c>
      <c r="C34" s="19">
        <f>C35+C130</f>
        <v>257227.5</v>
      </c>
      <c r="D34" s="19">
        <f>D35</f>
        <v>221679.79999999996</v>
      </c>
      <c r="E34" s="19">
        <f>E35</f>
        <v>219033.99999999994</v>
      </c>
      <c r="F34" s="19">
        <f t="shared" si="0"/>
        <v>85.151859735059404</v>
      </c>
      <c r="G34" s="20">
        <f t="shared" ref="G34:G44" si="4">E34/D34*100</f>
        <v>98.806476729047915</v>
      </c>
    </row>
    <row r="35" spans="1:7" s="21" customFormat="1" ht="54.75" customHeight="1">
      <c r="A35" s="38" t="s">
        <v>44</v>
      </c>
      <c r="B35" s="23" t="s">
        <v>45</v>
      </c>
      <c r="C35" s="24">
        <f>C36+C46+C64+C128</f>
        <v>255927.5</v>
      </c>
      <c r="D35" s="24">
        <f>D36+D46+D64+D128</f>
        <v>221679.79999999996</v>
      </c>
      <c r="E35" s="24">
        <f>E36+E46+E64+E128</f>
        <v>219033.99999999994</v>
      </c>
      <c r="F35" s="24">
        <f t="shared" si="0"/>
        <v>85.584394017837056</v>
      </c>
      <c r="G35" s="25">
        <f t="shared" si="4"/>
        <v>98.806476729047915</v>
      </c>
    </row>
    <row r="36" spans="1:7" s="21" customFormat="1" ht="31.5">
      <c r="A36" s="30" t="s">
        <v>46</v>
      </c>
      <c r="B36" s="31" t="s">
        <v>194</v>
      </c>
      <c r="C36" s="32">
        <f>C37+C45</f>
        <v>70585.600000000006</v>
      </c>
      <c r="D36" s="32">
        <f>D37+D45</f>
        <v>60159.199999999997</v>
      </c>
      <c r="E36" s="32">
        <f>E37+E45</f>
        <v>60159.199999999997</v>
      </c>
      <c r="F36" s="32">
        <f t="shared" si="0"/>
        <v>85.228715205367649</v>
      </c>
      <c r="G36" s="25">
        <f t="shared" si="4"/>
        <v>100</v>
      </c>
    </row>
    <row r="37" spans="1:7" ht="31.5">
      <c r="A37" s="26" t="s">
        <v>47</v>
      </c>
      <c r="B37" s="27" t="s">
        <v>195</v>
      </c>
      <c r="C37" s="39">
        <v>69539.3</v>
      </c>
      <c r="D37" s="39">
        <v>59200.2</v>
      </c>
      <c r="E37" s="39">
        <v>59200.2</v>
      </c>
      <c r="F37" s="28">
        <f t="shared" si="0"/>
        <v>85.13200449242369</v>
      </c>
      <c r="G37" s="29">
        <f t="shared" si="4"/>
        <v>100</v>
      </c>
    </row>
    <row r="38" spans="1:7" ht="23.25" hidden="1" customHeight="1">
      <c r="A38" s="26" t="s">
        <v>48</v>
      </c>
      <c r="B38" s="27" t="s">
        <v>49</v>
      </c>
      <c r="C38" s="39"/>
      <c r="D38" s="39"/>
      <c r="E38" s="39"/>
      <c r="F38" s="28" t="e">
        <f t="shared" si="0"/>
        <v>#DIV/0!</v>
      </c>
      <c r="G38" s="29" t="e">
        <f t="shared" si="4"/>
        <v>#DIV/0!</v>
      </c>
    </row>
    <row r="39" spans="1:7" s="21" customFormat="1" ht="26.25" hidden="1" customHeight="1">
      <c r="A39" s="30" t="s">
        <v>50</v>
      </c>
      <c r="B39" s="31" t="s">
        <v>51</v>
      </c>
      <c r="C39" s="32">
        <f>SUM(C40+C42+C43)</f>
        <v>0</v>
      </c>
      <c r="D39" s="32">
        <f>SUM(D40+D42+D43)</f>
        <v>0</v>
      </c>
      <c r="E39" s="32">
        <f>SUM(E40+E42+E43)</f>
        <v>0</v>
      </c>
      <c r="F39" s="28" t="e">
        <f t="shared" si="0"/>
        <v>#DIV/0!</v>
      </c>
      <c r="G39" s="29" t="e">
        <f t="shared" si="4"/>
        <v>#DIV/0!</v>
      </c>
    </row>
    <row r="40" spans="1:7" s="21" customFormat="1" ht="26.25" hidden="1" customHeight="1">
      <c r="A40" s="26" t="s">
        <v>52</v>
      </c>
      <c r="B40" s="27" t="s">
        <v>53</v>
      </c>
      <c r="C40" s="28"/>
      <c r="D40" s="28"/>
      <c r="E40" s="28"/>
      <c r="F40" s="28" t="e">
        <f t="shared" si="0"/>
        <v>#DIV/0!</v>
      </c>
      <c r="G40" s="29" t="e">
        <f t="shared" si="4"/>
        <v>#DIV/0!</v>
      </c>
    </row>
    <row r="41" spans="1:7" s="21" customFormat="1" ht="26.25" hidden="1" customHeight="1">
      <c r="A41" s="26" t="s">
        <v>54</v>
      </c>
      <c r="B41" s="27" t="s">
        <v>55</v>
      </c>
      <c r="C41" s="28"/>
      <c r="D41" s="28"/>
      <c r="E41" s="28"/>
      <c r="F41" s="28" t="e">
        <f t="shared" si="0"/>
        <v>#DIV/0!</v>
      </c>
      <c r="G41" s="29" t="e">
        <f t="shared" si="4"/>
        <v>#DIV/0!</v>
      </c>
    </row>
    <row r="42" spans="1:7" s="21" customFormat="1" ht="41.25" hidden="1" customHeight="1">
      <c r="A42" s="26" t="s">
        <v>56</v>
      </c>
      <c r="B42" s="27" t="s">
        <v>57</v>
      </c>
      <c r="C42" s="28"/>
      <c r="D42" s="28"/>
      <c r="E42" s="28"/>
      <c r="F42" s="28" t="e">
        <f t="shared" si="0"/>
        <v>#DIV/0!</v>
      </c>
      <c r="G42" s="29" t="e">
        <f t="shared" si="4"/>
        <v>#DIV/0!</v>
      </c>
    </row>
    <row r="43" spans="1:7" ht="22.5" hidden="1" customHeight="1">
      <c r="A43" s="30" t="s">
        <v>58</v>
      </c>
      <c r="B43" s="27" t="s">
        <v>59</v>
      </c>
      <c r="C43" s="40">
        <f>SUM(C44)</f>
        <v>0</v>
      </c>
      <c r="D43" s="40">
        <f>SUM(D44)</f>
        <v>0</v>
      </c>
      <c r="E43" s="40">
        <f>E44</f>
        <v>0</v>
      </c>
      <c r="F43" s="28" t="e">
        <f t="shared" si="0"/>
        <v>#DIV/0!</v>
      </c>
      <c r="G43" s="29" t="e">
        <f t="shared" si="4"/>
        <v>#DIV/0!</v>
      </c>
    </row>
    <row r="44" spans="1:7" ht="19.5" hidden="1" customHeight="1">
      <c r="A44" s="26" t="s">
        <v>60</v>
      </c>
      <c r="B44" s="27" t="s">
        <v>61</v>
      </c>
      <c r="C44" s="39"/>
      <c r="D44" s="39"/>
      <c r="E44" s="39"/>
      <c r="F44" s="28" t="e">
        <f t="shared" si="0"/>
        <v>#DIV/0!</v>
      </c>
      <c r="G44" s="29" t="e">
        <f t="shared" si="4"/>
        <v>#DIV/0!</v>
      </c>
    </row>
    <row r="45" spans="1:7" ht="36" customHeight="1">
      <c r="A45" s="26" t="s">
        <v>48</v>
      </c>
      <c r="B45" s="27" t="s">
        <v>196</v>
      </c>
      <c r="C45" s="39">
        <v>1046.3</v>
      </c>
      <c r="D45" s="39">
        <v>959</v>
      </c>
      <c r="E45" s="39">
        <v>959</v>
      </c>
      <c r="F45" s="28">
        <f>E45/C45*100</f>
        <v>91.656312721016917</v>
      </c>
      <c r="G45" s="29">
        <f>E45/D45*100</f>
        <v>100</v>
      </c>
    </row>
    <row r="46" spans="1:7" ht="31.5">
      <c r="A46" s="30" t="s">
        <v>62</v>
      </c>
      <c r="B46" s="27" t="s">
        <v>197</v>
      </c>
      <c r="C46" s="40">
        <f>C47+C54+C57+C50</f>
        <v>27415.5</v>
      </c>
      <c r="D46" s="40">
        <f>D47+D54+D57+D50</f>
        <v>25433.199999999997</v>
      </c>
      <c r="E46" s="40">
        <f>E47+E54+E57+E50</f>
        <v>23669</v>
      </c>
      <c r="F46" s="28">
        <f t="shared" ref="F46:F63" si="5">E46/C46*100</f>
        <v>86.334372891247654</v>
      </c>
      <c r="G46" s="29">
        <f>E46/D46*100</f>
        <v>93.063397449003674</v>
      </c>
    </row>
    <row r="47" spans="1:7" ht="66" customHeight="1">
      <c r="A47" s="84" t="s">
        <v>269</v>
      </c>
      <c r="B47" s="47" t="s">
        <v>253</v>
      </c>
      <c r="C47" s="48">
        <f>C48+C49</f>
        <v>1266</v>
      </c>
      <c r="D47" s="48">
        <f>D48+D49</f>
        <v>1266</v>
      </c>
      <c r="E47" s="48">
        <f>E48+E49</f>
        <v>1266</v>
      </c>
      <c r="F47" s="49">
        <f t="shared" si="5"/>
        <v>100</v>
      </c>
      <c r="G47" s="29">
        <f t="shared" ref="G47:G53" si="6">E47/D47*100</f>
        <v>100</v>
      </c>
    </row>
    <row r="48" spans="1:7" ht="93" customHeight="1">
      <c r="A48" s="83" t="s">
        <v>274</v>
      </c>
      <c r="B48" s="27" t="s">
        <v>275</v>
      </c>
      <c r="C48" s="39">
        <v>40</v>
      </c>
      <c r="D48" s="39">
        <v>40</v>
      </c>
      <c r="E48" s="39">
        <v>40</v>
      </c>
      <c r="F48" s="49">
        <f t="shared" si="5"/>
        <v>100</v>
      </c>
      <c r="G48" s="29">
        <f t="shared" si="6"/>
        <v>100</v>
      </c>
    </row>
    <row r="49" spans="1:7" ht="83.25" customHeight="1">
      <c r="A49" s="41" t="s">
        <v>277</v>
      </c>
      <c r="B49" s="27" t="s">
        <v>271</v>
      </c>
      <c r="C49" s="39">
        <v>1226</v>
      </c>
      <c r="D49" s="39">
        <v>1226</v>
      </c>
      <c r="E49" s="39">
        <v>1226</v>
      </c>
      <c r="F49" s="49">
        <f t="shared" si="5"/>
        <v>100</v>
      </c>
      <c r="G49" s="29">
        <f t="shared" si="6"/>
        <v>100</v>
      </c>
    </row>
    <row r="50" spans="1:7" ht="69.75" customHeight="1">
      <c r="A50" s="84" t="s">
        <v>364</v>
      </c>
      <c r="B50" s="47" t="s">
        <v>362</v>
      </c>
      <c r="C50" s="48">
        <f>SUM(C51:C53)</f>
        <v>1291.9000000000001</v>
      </c>
      <c r="D50" s="48">
        <f t="shared" ref="D50:E50" si="7">SUM(D51:D53)</f>
        <v>914.5</v>
      </c>
      <c r="E50" s="48">
        <f t="shared" si="7"/>
        <v>914.5</v>
      </c>
      <c r="F50" s="49">
        <f t="shared" si="5"/>
        <v>70.787212632556702</v>
      </c>
      <c r="G50" s="29">
        <f t="shared" si="6"/>
        <v>100</v>
      </c>
    </row>
    <row r="51" spans="1:7" ht="160.5" customHeight="1">
      <c r="A51" s="41" t="s">
        <v>365</v>
      </c>
      <c r="B51" s="27" t="s">
        <v>363</v>
      </c>
      <c r="C51" s="39">
        <v>350.2</v>
      </c>
      <c r="D51" s="39">
        <v>292.10000000000002</v>
      </c>
      <c r="E51" s="39">
        <v>292.10000000000002</v>
      </c>
      <c r="F51" s="49">
        <f t="shared" si="5"/>
        <v>83.409480296973172</v>
      </c>
      <c r="G51" s="29">
        <f t="shared" si="6"/>
        <v>100</v>
      </c>
    </row>
    <row r="52" spans="1:7" ht="72.75" customHeight="1">
      <c r="A52" s="41" t="s">
        <v>364</v>
      </c>
      <c r="B52" s="27" t="s">
        <v>367</v>
      </c>
      <c r="C52" s="39">
        <v>29.7</v>
      </c>
      <c r="D52" s="39">
        <v>19.7</v>
      </c>
      <c r="E52" s="39">
        <v>19.7</v>
      </c>
      <c r="F52" s="49">
        <f t="shared" si="5"/>
        <v>66.329966329966325</v>
      </c>
      <c r="G52" s="29">
        <f t="shared" si="6"/>
        <v>100</v>
      </c>
    </row>
    <row r="53" spans="1:7" ht="83.25" customHeight="1">
      <c r="A53" s="41" t="s">
        <v>364</v>
      </c>
      <c r="B53" s="27" t="s">
        <v>366</v>
      </c>
      <c r="C53" s="39">
        <v>912</v>
      </c>
      <c r="D53" s="39">
        <v>602.70000000000005</v>
      </c>
      <c r="E53" s="39">
        <v>602.70000000000005</v>
      </c>
      <c r="F53" s="28">
        <f t="shared" si="5"/>
        <v>66.08552631578948</v>
      </c>
      <c r="G53" s="29">
        <f t="shared" si="6"/>
        <v>100</v>
      </c>
    </row>
    <row r="54" spans="1:7" ht="36" customHeight="1">
      <c r="A54" s="84" t="s">
        <v>270</v>
      </c>
      <c r="B54" s="47" t="s">
        <v>198</v>
      </c>
      <c r="C54" s="48">
        <f>C55+C56</f>
        <v>385.6</v>
      </c>
      <c r="D54" s="48">
        <f t="shared" ref="D54:E54" si="8">D55+D56</f>
        <v>385.6</v>
      </c>
      <c r="E54" s="48">
        <f t="shared" si="8"/>
        <v>385.6</v>
      </c>
      <c r="F54" s="49">
        <f t="shared" si="5"/>
        <v>100</v>
      </c>
      <c r="G54" s="29">
        <f t="shared" ref="G54:G56" si="9">E54/D54*100</f>
        <v>100</v>
      </c>
    </row>
    <row r="55" spans="1:7" ht="63.75" customHeight="1">
      <c r="A55" s="80" t="s">
        <v>276</v>
      </c>
      <c r="B55" s="27" t="s">
        <v>272</v>
      </c>
      <c r="C55" s="39">
        <v>160</v>
      </c>
      <c r="D55" s="39">
        <v>160</v>
      </c>
      <c r="E55" s="39">
        <v>160</v>
      </c>
      <c r="F55" s="49">
        <f t="shared" si="5"/>
        <v>100</v>
      </c>
      <c r="G55" s="29">
        <f t="shared" si="9"/>
        <v>100</v>
      </c>
    </row>
    <row r="56" spans="1:7" ht="54.75" customHeight="1">
      <c r="A56" s="80" t="s">
        <v>278</v>
      </c>
      <c r="B56" s="27" t="s">
        <v>273</v>
      </c>
      <c r="C56" s="39">
        <v>225.6</v>
      </c>
      <c r="D56" s="39">
        <v>225.6</v>
      </c>
      <c r="E56" s="39">
        <v>225.6</v>
      </c>
      <c r="F56" s="49">
        <f t="shared" si="5"/>
        <v>100</v>
      </c>
      <c r="G56" s="29">
        <f t="shared" si="9"/>
        <v>100</v>
      </c>
    </row>
    <row r="57" spans="1:7" ht="21.75" customHeight="1">
      <c r="A57" s="85" t="s">
        <v>58</v>
      </c>
      <c r="B57" s="86" t="s">
        <v>199</v>
      </c>
      <c r="C57" s="48">
        <f>C58</f>
        <v>24472</v>
      </c>
      <c r="D57" s="48">
        <f>D58</f>
        <v>22867.1</v>
      </c>
      <c r="E57" s="48">
        <f>E58</f>
        <v>21102.9</v>
      </c>
      <c r="F57" s="49">
        <f t="shared" si="5"/>
        <v>86.232837528604122</v>
      </c>
      <c r="G57" s="50">
        <f t="shared" ref="G57:G63" si="10">E57/D57*100</f>
        <v>92.284985853037782</v>
      </c>
    </row>
    <row r="58" spans="1:7" ht="22.5" customHeight="1">
      <c r="A58" s="43" t="s">
        <v>60</v>
      </c>
      <c r="B58" s="44" t="s">
        <v>200</v>
      </c>
      <c r="C58" s="39">
        <f>C59+C61+C62+C63+C60</f>
        <v>24472</v>
      </c>
      <c r="D58" s="39">
        <f>D59+D61+D62+D63+D60</f>
        <v>22867.1</v>
      </c>
      <c r="E58" s="39">
        <f>E59+E61+E62+E63+E60</f>
        <v>21102.9</v>
      </c>
      <c r="F58" s="28">
        <f t="shared" si="5"/>
        <v>86.232837528604122</v>
      </c>
      <c r="G58" s="29">
        <f t="shared" si="10"/>
        <v>92.284985853037782</v>
      </c>
    </row>
    <row r="59" spans="1:7" ht="82.5" customHeight="1">
      <c r="A59" s="42" t="s">
        <v>186</v>
      </c>
      <c r="B59" s="44" t="s">
        <v>201</v>
      </c>
      <c r="C59" s="39">
        <v>3618</v>
      </c>
      <c r="D59" s="39">
        <v>3134.1</v>
      </c>
      <c r="E59" s="39">
        <v>3134.1</v>
      </c>
      <c r="F59" s="28">
        <f t="shared" si="5"/>
        <v>86.625207296849084</v>
      </c>
      <c r="G59" s="29">
        <f t="shared" si="10"/>
        <v>100</v>
      </c>
    </row>
    <row r="60" spans="1:7" ht="47.25">
      <c r="A60" s="78" t="s">
        <v>191</v>
      </c>
      <c r="B60" s="44" t="s">
        <v>202</v>
      </c>
      <c r="C60" s="39">
        <v>2714.8</v>
      </c>
      <c r="D60" s="39">
        <v>2659.6</v>
      </c>
      <c r="E60" s="39">
        <v>895.5</v>
      </c>
      <c r="F60" s="28">
        <f t="shared" si="5"/>
        <v>32.985855311625158</v>
      </c>
      <c r="G60" s="29">
        <f t="shared" si="10"/>
        <v>33.670476763423075</v>
      </c>
    </row>
    <row r="61" spans="1:7" ht="86.25" customHeight="1">
      <c r="A61" s="26" t="s">
        <v>187</v>
      </c>
      <c r="B61" s="27" t="s">
        <v>203</v>
      </c>
      <c r="C61" s="39">
        <v>4568.5</v>
      </c>
      <c r="D61" s="39">
        <v>4039.2</v>
      </c>
      <c r="E61" s="39">
        <v>4039.1</v>
      </c>
      <c r="F61" s="28">
        <f t="shared" si="5"/>
        <v>88.41195140636971</v>
      </c>
      <c r="G61" s="29">
        <f t="shared" si="10"/>
        <v>99.997524262230144</v>
      </c>
    </row>
    <row r="62" spans="1:7" ht="50.25" customHeight="1">
      <c r="A62" s="26" t="s">
        <v>188</v>
      </c>
      <c r="B62" s="27" t="s">
        <v>204</v>
      </c>
      <c r="C62" s="39">
        <v>1764</v>
      </c>
      <c r="D62" s="39">
        <v>1598</v>
      </c>
      <c r="E62" s="39">
        <v>1598</v>
      </c>
      <c r="F62" s="28">
        <f t="shared" si="5"/>
        <v>90.589569160997726</v>
      </c>
      <c r="G62" s="29">
        <f t="shared" si="10"/>
        <v>100</v>
      </c>
    </row>
    <row r="63" spans="1:7" ht="96" customHeight="1">
      <c r="A63" s="45" t="s">
        <v>189</v>
      </c>
      <c r="B63" s="27" t="s">
        <v>311</v>
      </c>
      <c r="C63" s="39">
        <v>11806.7</v>
      </c>
      <c r="D63" s="39">
        <v>11436.2</v>
      </c>
      <c r="E63" s="39">
        <v>11436.2</v>
      </c>
      <c r="F63" s="28">
        <f t="shared" si="5"/>
        <v>96.861951264959728</v>
      </c>
      <c r="G63" s="29">
        <f t="shared" si="10"/>
        <v>100</v>
      </c>
    </row>
    <row r="64" spans="1:7" s="21" customFormat="1" ht="31.5">
      <c r="A64" s="30" t="s">
        <v>63</v>
      </c>
      <c r="B64" s="31" t="s">
        <v>205</v>
      </c>
      <c r="C64" s="32">
        <f>C65+C66+ C109+C111+C115+C117+C119+C121+C123+C126</f>
        <v>155973.4</v>
      </c>
      <c r="D64" s="32">
        <f>D65+D66+ D109+D111+D115+D117+D119+D121+D123+D126</f>
        <v>134753.39999999997</v>
      </c>
      <c r="E64" s="32">
        <f>E65+E66+ E109+E111+E115+E117+E119+E121+E123+E126</f>
        <v>133871.79999999996</v>
      </c>
      <c r="F64" s="32">
        <f>E64/C64*100</f>
        <v>85.829891507141582</v>
      </c>
      <c r="G64" s="25">
        <f>E64/D64*100</f>
        <v>99.345767898991795</v>
      </c>
    </row>
    <row r="65" spans="1:7" ht="85.5" customHeight="1">
      <c r="A65" s="26" t="s">
        <v>345</v>
      </c>
      <c r="B65" s="27" t="s">
        <v>206</v>
      </c>
      <c r="C65" s="39">
        <v>4175.8999999999996</v>
      </c>
      <c r="D65" s="39">
        <v>3201.4</v>
      </c>
      <c r="E65" s="39">
        <v>3201.4</v>
      </c>
      <c r="F65" s="28">
        <f>E65/C65*100</f>
        <v>76.663713211523273</v>
      </c>
      <c r="G65" s="29">
        <f>E65/D65*100</f>
        <v>100</v>
      </c>
    </row>
    <row r="66" spans="1:7" ht="36.75" customHeight="1">
      <c r="A66" s="46" t="s">
        <v>312</v>
      </c>
      <c r="B66" s="47" t="s">
        <v>313</v>
      </c>
      <c r="C66" s="48">
        <f>C67</f>
        <v>131877.69999999998</v>
      </c>
      <c r="D66" s="48">
        <f t="shared" ref="D66:E66" si="11">D67</f>
        <v>118361.69999999995</v>
      </c>
      <c r="E66" s="48">
        <f t="shared" si="11"/>
        <v>117583.99999999997</v>
      </c>
      <c r="F66" s="49">
        <f>E66/C66*100</f>
        <v>89.161397264283494</v>
      </c>
      <c r="G66" s="50">
        <f>E66/D66*100</f>
        <v>99.342946240211162</v>
      </c>
    </row>
    <row r="67" spans="1:7" ht="52.5" customHeight="1">
      <c r="A67" s="46" t="s">
        <v>314</v>
      </c>
      <c r="B67" s="47" t="s">
        <v>210</v>
      </c>
      <c r="C67" s="48">
        <f>C69+C70+C71+C72+C73+C74+C75+C76+C77+C80+C81+C82+C83+C84+C85+C86+C87+C88+C89+C90+C91+C92+C93+C94+C95+C96+C97+C98+C99+C100+C101+C102+C103+C104+C105+C106+C107+C108+C78+C79</f>
        <v>131877.69999999998</v>
      </c>
      <c r="D67" s="48">
        <f>D69+D70+D71+D72+D73+D74+D75+D76+D77+D80+D81+D82+D83+D84+D85+D86+D87+D88+D89+D90+D91+D92+D93+D94+D95+D96+D97+D98+D99+D100+D101+D102+D103+D104+D105+D106+D107+D108+D78+D79</f>
        <v>118361.69999999995</v>
      </c>
      <c r="E67" s="48">
        <f>E69+E70+E71+E72+E73+E74+E75+E76+E77+E80+E81+E82+E83+E84+E85+E86+E87+E88+E89+E90+E91+E92+E93+E94+E95+E96+E97+E98+E99+E100+E101+E102+E103+E104+E105+E106+E107+E108+E78+E79</f>
        <v>117583.99999999997</v>
      </c>
      <c r="F67" s="49">
        <f>E67/C67*100</f>
        <v>89.161397264283494</v>
      </c>
      <c r="G67" s="50">
        <f>E67/D67*100</f>
        <v>99.342946240211162</v>
      </c>
    </row>
    <row r="68" spans="1:7" ht="37.5" hidden="1" customHeight="1">
      <c r="A68" s="51" t="s">
        <v>64</v>
      </c>
      <c r="B68" s="27" t="s">
        <v>65</v>
      </c>
      <c r="C68" s="39"/>
      <c r="D68" s="39"/>
      <c r="E68" s="39"/>
      <c r="F68" s="49" t="e">
        <f t="shared" ref="F68:F70" si="12">E68/C68*100</f>
        <v>#DIV/0!</v>
      </c>
      <c r="G68" s="50" t="e">
        <f t="shared" ref="G68:G70" si="13">E68/D68*100</f>
        <v>#DIV/0!</v>
      </c>
    </row>
    <row r="69" spans="1:7" ht="115.5" customHeight="1">
      <c r="A69" s="96" t="s">
        <v>318</v>
      </c>
      <c r="B69" s="44" t="s">
        <v>207</v>
      </c>
      <c r="C69" s="28">
        <v>1.7</v>
      </c>
      <c r="D69" s="28"/>
      <c r="E69" s="39"/>
      <c r="F69" s="49"/>
      <c r="G69" s="50"/>
    </row>
    <row r="70" spans="1:7" ht="64.5" customHeight="1">
      <c r="A70" s="52" t="s">
        <v>325</v>
      </c>
      <c r="B70" s="44" t="s">
        <v>208</v>
      </c>
      <c r="C70" s="28">
        <v>222.8</v>
      </c>
      <c r="D70" s="28">
        <v>222.8</v>
      </c>
      <c r="E70" s="39">
        <v>222.8</v>
      </c>
      <c r="F70" s="49">
        <f t="shared" si="12"/>
        <v>100</v>
      </c>
      <c r="G70" s="50">
        <f t="shared" si="13"/>
        <v>100</v>
      </c>
    </row>
    <row r="71" spans="1:7" ht="83.25" customHeight="1">
      <c r="A71" s="52" t="s">
        <v>330</v>
      </c>
      <c r="B71" s="44" t="s">
        <v>209</v>
      </c>
      <c r="C71" s="28">
        <v>4093.3</v>
      </c>
      <c r="D71" s="28">
        <v>4093.3</v>
      </c>
      <c r="E71" s="39">
        <v>4008.2</v>
      </c>
      <c r="F71" s="29">
        <f t="shared" ref="F71:F82" si="14">E71/C71*100</f>
        <v>97.920992841961237</v>
      </c>
      <c r="G71" s="29">
        <f t="shared" ref="G71:G105" si="15">E71/D71*100</f>
        <v>97.920992841961237</v>
      </c>
    </row>
    <row r="72" spans="1:7" ht="50.25" customHeight="1">
      <c r="A72" s="52" t="s">
        <v>331</v>
      </c>
      <c r="B72" s="44" t="s">
        <v>211</v>
      </c>
      <c r="C72" s="28">
        <v>244.4</v>
      </c>
      <c r="D72" s="28">
        <v>226.4</v>
      </c>
      <c r="E72" s="39">
        <v>226.4</v>
      </c>
      <c r="F72" s="29">
        <f t="shared" si="14"/>
        <v>92.635024549918171</v>
      </c>
      <c r="G72" s="29">
        <f t="shared" si="15"/>
        <v>100</v>
      </c>
    </row>
    <row r="73" spans="1:7" ht="69" customHeight="1">
      <c r="A73" s="52" t="s">
        <v>347</v>
      </c>
      <c r="B73" s="44" t="s">
        <v>212</v>
      </c>
      <c r="C73" s="28">
        <v>13.7</v>
      </c>
      <c r="D73" s="28">
        <v>9.6</v>
      </c>
      <c r="E73" s="39">
        <v>9.6</v>
      </c>
      <c r="F73" s="29">
        <f t="shared" si="14"/>
        <v>70.072992700729927</v>
      </c>
      <c r="G73" s="29">
        <f t="shared" si="15"/>
        <v>100</v>
      </c>
    </row>
    <row r="74" spans="1:7" ht="54" customHeight="1">
      <c r="A74" s="52" t="s">
        <v>190</v>
      </c>
      <c r="B74" s="44" t="s">
        <v>213</v>
      </c>
      <c r="C74" s="28"/>
      <c r="D74" s="28"/>
      <c r="E74" s="39"/>
      <c r="F74" s="29" t="e">
        <f t="shared" si="14"/>
        <v>#DIV/0!</v>
      </c>
      <c r="G74" s="29" t="e">
        <f t="shared" si="15"/>
        <v>#DIV/0!</v>
      </c>
    </row>
    <row r="75" spans="1:7" ht="99.75" customHeight="1">
      <c r="A75" s="96" t="s">
        <v>349</v>
      </c>
      <c r="B75" s="44" t="s">
        <v>214</v>
      </c>
      <c r="C75" s="28">
        <v>2469.9</v>
      </c>
      <c r="D75" s="28">
        <v>2264.9</v>
      </c>
      <c r="E75" s="39">
        <v>2264.9</v>
      </c>
      <c r="F75" s="29">
        <f t="shared" si="14"/>
        <v>91.700068828697525</v>
      </c>
      <c r="G75" s="29">
        <f t="shared" si="15"/>
        <v>100</v>
      </c>
    </row>
    <row r="76" spans="1:7" ht="102" customHeight="1">
      <c r="A76" s="96" t="s">
        <v>349</v>
      </c>
      <c r="B76" s="44" t="s">
        <v>244</v>
      </c>
      <c r="C76" s="28">
        <v>2.2000000000000002</v>
      </c>
      <c r="D76" s="28">
        <v>2.2000000000000002</v>
      </c>
      <c r="E76" s="39">
        <v>2.2000000000000002</v>
      </c>
      <c r="F76" s="29">
        <f t="shared" si="14"/>
        <v>100</v>
      </c>
      <c r="G76" s="29">
        <f t="shared" si="15"/>
        <v>100</v>
      </c>
    </row>
    <row r="77" spans="1:7" ht="68.25" customHeight="1">
      <c r="A77" s="52" t="s">
        <v>348</v>
      </c>
      <c r="B77" s="44" t="s">
        <v>243</v>
      </c>
      <c r="C77" s="28">
        <v>0.8</v>
      </c>
      <c r="D77" s="28"/>
      <c r="E77" s="39"/>
      <c r="F77" s="29">
        <f t="shared" si="14"/>
        <v>0</v>
      </c>
      <c r="G77" s="29" t="e">
        <f t="shared" si="15"/>
        <v>#DIV/0!</v>
      </c>
    </row>
    <row r="78" spans="1:7" ht="68.25" customHeight="1">
      <c r="A78" s="52" t="s">
        <v>359</v>
      </c>
      <c r="B78" s="44" t="s">
        <v>360</v>
      </c>
      <c r="C78" s="28">
        <v>464.8</v>
      </c>
      <c r="D78" s="28">
        <v>464.8</v>
      </c>
      <c r="E78" s="39">
        <v>464.8</v>
      </c>
      <c r="F78" s="29">
        <f t="shared" si="14"/>
        <v>100</v>
      </c>
      <c r="G78" s="29">
        <f t="shared" si="15"/>
        <v>100</v>
      </c>
    </row>
    <row r="79" spans="1:7" ht="68.25" customHeight="1">
      <c r="A79" s="52" t="s">
        <v>359</v>
      </c>
      <c r="B79" s="44" t="s">
        <v>361</v>
      </c>
      <c r="C79" s="28">
        <v>17.100000000000001</v>
      </c>
      <c r="D79" s="28">
        <v>17.100000000000001</v>
      </c>
      <c r="E79" s="39">
        <v>17.100000000000001</v>
      </c>
      <c r="F79" s="29">
        <f t="shared" si="14"/>
        <v>100</v>
      </c>
      <c r="G79" s="29">
        <f t="shared" si="15"/>
        <v>100</v>
      </c>
    </row>
    <row r="80" spans="1:7" ht="84" customHeight="1">
      <c r="A80" s="52" t="s">
        <v>321</v>
      </c>
      <c r="B80" s="44" t="s">
        <v>242</v>
      </c>
      <c r="C80" s="28">
        <v>62798.9</v>
      </c>
      <c r="D80" s="28">
        <v>53962</v>
      </c>
      <c r="E80" s="39">
        <v>53962</v>
      </c>
      <c r="F80" s="29">
        <f t="shared" si="14"/>
        <v>85.928256705133364</v>
      </c>
      <c r="G80" s="29">
        <f t="shared" si="15"/>
        <v>100</v>
      </c>
    </row>
    <row r="81" spans="1:7" ht="86.25" customHeight="1">
      <c r="A81" s="52" t="s">
        <v>323</v>
      </c>
      <c r="B81" s="44" t="s">
        <v>241</v>
      </c>
      <c r="C81" s="28">
        <v>10.199999999999999</v>
      </c>
      <c r="D81" s="28">
        <v>7.7</v>
      </c>
      <c r="E81" s="39">
        <v>7.7</v>
      </c>
      <c r="F81" s="29">
        <f t="shared" si="14"/>
        <v>75.490196078431381</v>
      </c>
      <c r="G81" s="29">
        <f t="shared" si="15"/>
        <v>100</v>
      </c>
    </row>
    <row r="82" spans="1:7" ht="99" customHeight="1">
      <c r="A82" s="96" t="s">
        <v>332</v>
      </c>
      <c r="B82" s="44" t="s">
        <v>240</v>
      </c>
      <c r="C82" s="28">
        <v>562.4</v>
      </c>
      <c r="D82" s="28">
        <v>517.70000000000005</v>
      </c>
      <c r="E82" s="39">
        <v>517.70000000000005</v>
      </c>
      <c r="F82" s="29">
        <f t="shared" si="14"/>
        <v>92.051920341394037</v>
      </c>
      <c r="G82" s="29">
        <f t="shared" si="15"/>
        <v>100</v>
      </c>
    </row>
    <row r="83" spans="1:7" ht="96.75" customHeight="1">
      <c r="A83" s="96" t="s">
        <v>317</v>
      </c>
      <c r="B83" s="44" t="s">
        <v>239</v>
      </c>
      <c r="C83" s="28">
        <v>11867.4</v>
      </c>
      <c r="D83" s="28">
        <v>11867.4</v>
      </c>
      <c r="E83" s="39">
        <v>11867.4</v>
      </c>
      <c r="F83" s="29">
        <f t="shared" ref="F83:F89" si="16">E83/C83*100</f>
        <v>100</v>
      </c>
      <c r="G83" s="29">
        <f t="shared" si="15"/>
        <v>100</v>
      </c>
    </row>
    <row r="84" spans="1:7" ht="82.5" customHeight="1">
      <c r="A84" s="52" t="s">
        <v>326</v>
      </c>
      <c r="B84" s="44" t="s">
        <v>238</v>
      </c>
      <c r="C84" s="28">
        <v>20.3</v>
      </c>
      <c r="D84" s="28">
        <v>15</v>
      </c>
      <c r="E84" s="39">
        <v>15</v>
      </c>
      <c r="F84" s="29">
        <f t="shared" si="16"/>
        <v>73.891625615763544</v>
      </c>
      <c r="G84" s="29">
        <f t="shared" si="15"/>
        <v>100</v>
      </c>
    </row>
    <row r="85" spans="1:7" ht="82.5" customHeight="1">
      <c r="A85" s="52" t="s">
        <v>353</v>
      </c>
      <c r="B85" s="44" t="s">
        <v>352</v>
      </c>
      <c r="C85" s="28">
        <v>798.5</v>
      </c>
      <c r="D85" s="28">
        <v>684.8</v>
      </c>
      <c r="E85" s="39">
        <v>636.5</v>
      </c>
      <c r="F85" s="29">
        <f t="shared" si="16"/>
        <v>79.711959924859116</v>
      </c>
      <c r="G85" s="29">
        <f t="shared" si="15"/>
        <v>92.94684579439253</v>
      </c>
    </row>
    <row r="86" spans="1:7" ht="115.5" customHeight="1">
      <c r="A86" s="96" t="s">
        <v>333</v>
      </c>
      <c r="B86" s="44" t="s">
        <v>245</v>
      </c>
      <c r="C86" s="28">
        <v>207</v>
      </c>
      <c r="D86" s="28">
        <v>182</v>
      </c>
      <c r="E86" s="39">
        <v>182</v>
      </c>
      <c r="F86" s="29">
        <f t="shared" si="16"/>
        <v>87.922705314009661</v>
      </c>
      <c r="G86" s="29">
        <f t="shared" si="15"/>
        <v>100</v>
      </c>
    </row>
    <row r="87" spans="1:7" ht="150.75" customHeight="1">
      <c r="A87" s="96" t="s">
        <v>334</v>
      </c>
      <c r="B87" s="44" t="s">
        <v>237</v>
      </c>
      <c r="C87" s="28">
        <v>134</v>
      </c>
      <c r="D87" s="28">
        <v>122.5</v>
      </c>
      <c r="E87" s="39">
        <v>122.5</v>
      </c>
      <c r="F87" s="29">
        <f t="shared" si="16"/>
        <v>91.417910447761201</v>
      </c>
      <c r="G87" s="29">
        <f t="shared" si="15"/>
        <v>100</v>
      </c>
    </row>
    <row r="88" spans="1:7" ht="256.5" customHeight="1">
      <c r="A88" s="96" t="s">
        <v>335</v>
      </c>
      <c r="B88" s="44" t="s">
        <v>236</v>
      </c>
      <c r="C88" s="28">
        <v>6011.5</v>
      </c>
      <c r="D88" s="28">
        <v>5100.2</v>
      </c>
      <c r="E88" s="39">
        <v>5100.2</v>
      </c>
      <c r="F88" s="29">
        <f t="shared" si="16"/>
        <v>84.840721949596599</v>
      </c>
      <c r="G88" s="29">
        <f t="shared" si="15"/>
        <v>100</v>
      </c>
    </row>
    <row r="89" spans="1:7" ht="118.5" customHeight="1">
      <c r="A89" s="97" t="s">
        <v>336</v>
      </c>
      <c r="B89" s="44" t="s">
        <v>235</v>
      </c>
      <c r="C89" s="28">
        <v>19.100000000000001</v>
      </c>
      <c r="D89" s="28">
        <v>17.399999999999999</v>
      </c>
      <c r="E89" s="39">
        <v>17.399999999999999</v>
      </c>
      <c r="F89" s="29">
        <f t="shared" si="16"/>
        <v>91.099476439790564</v>
      </c>
      <c r="G89" s="29">
        <f t="shared" si="15"/>
        <v>100</v>
      </c>
    </row>
    <row r="90" spans="1:7" ht="69" customHeight="1">
      <c r="A90" s="52" t="s">
        <v>338</v>
      </c>
      <c r="B90" s="44" t="s">
        <v>234</v>
      </c>
      <c r="C90" s="28">
        <v>488.8</v>
      </c>
      <c r="D90" s="28">
        <v>408.3</v>
      </c>
      <c r="E90" s="39">
        <v>408.3</v>
      </c>
      <c r="F90" s="29">
        <f t="shared" ref="F90:F105" si="17">E90/C90*100</f>
        <v>83.531096563011459</v>
      </c>
      <c r="G90" s="29">
        <f t="shared" si="15"/>
        <v>100</v>
      </c>
    </row>
    <row r="91" spans="1:7" ht="64.5" customHeight="1">
      <c r="A91" s="52" t="s">
        <v>339</v>
      </c>
      <c r="B91" s="44" t="s">
        <v>233</v>
      </c>
      <c r="C91" s="28">
        <v>558.20000000000005</v>
      </c>
      <c r="D91" s="28">
        <v>524.20000000000005</v>
      </c>
      <c r="E91" s="39">
        <v>524.20000000000005</v>
      </c>
      <c r="F91" s="29">
        <f t="shared" si="17"/>
        <v>93.908993192404154</v>
      </c>
      <c r="G91" s="29">
        <f t="shared" si="15"/>
        <v>100</v>
      </c>
    </row>
    <row r="92" spans="1:7" ht="75" customHeight="1">
      <c r="A92" s="52" t="s">
        <v>351</v>
      </c>
      <c r="B92" s="44" t="s">
        <v>310</v>
      </c>
      <c r="C92" s="28">
        <v>361.4</v>
      </c>
      <c r="D92" s="28">
        <v>344.7</v>
      </c>
      <c r="E92" s="39">
        <v>344.7</v>
      </c>
      <c r="F92" s="29">
        <f t="shared" si="17"/>
        <v>95.379081350304375</v>
      </c>
      <c r="G92" s="29">
        <f t="shared" si="15"/>
        <v>100</v>
      </c>
    </row>
    <row r="93" spans="1:7" ht="114.75" customHeight="1">
      <c r="A93" s="96" t="s">
        <v>327</v>
      </c>
      <c r="B93" s="44" t="s">
        <v>232</v>
      </c>
      <c r="C93" s="28">
        <v>4760.6000000000004</v>
      </c>
      <c r="D93" s="28">
        <v>4597.7</v>
      </c>
      <c r="E93" s="39">
        <v>4597.7</v>
      </c>
      <c r="F93" s="29">
        <f t="shared" si="17"/>
        <v>96.57816241650211</v>
      </c>
      <c r="G93" s="29">
        <f t="shared" si="15"/>
        <v>100</v>
      </c>
    </row>
    <row r="94" spans="1:7" ht="129.75" customHeight="1">
      <c r="A94" s="96" t="s">
        <v>328</v>
      </c>
      <c r="B94" s="44" t="s">
        <v>231</v>
      </c>
      <c r="C94" s="28">
        <v>38.200000000000003</v>
      </c>
      <c r="D94" s="28">
        <v>23.2</v>
      </c>
      <c r="E94" s="39">
        <v>23.2</v>
      </c>
      <c r="F94" s="29">
        <f t="shared" si="17"/>
        <v>60.732984293193716</v>
      </c>
      <c r="G94" s="29">
        <f t="shared" si="15"/>
        <v>100</v>
      </c>
    </row>
    <row r="95" spans="1:7" ht="115.5" customHeight="1">
      <c r="A95" s="96" t="s">
        <v>329</v>
      </c>
      <c r="B95" s="44" t="s">
        <v>230</v>
      </c>
      <c r="C95" s="28">
        <v>29.8</v>
      </c>
      <c r="D95" s="28">
        <v>23.2</v>
      </c>
      <c r="E95" s="39">
        <v>23.3</v>
      </c>
      <c r="F95" s="29">
        <f t="shared" si="17"/>
        <v>78.187919463087255</v>
      </c>
      <c r="G95" s="29">
        <f t="shared" si="15"/>
        <v>100.43103448275863</v>
      </c>
    </row>
    <row r="96" spans="1:7" ht="238.5" customHeight="1">
      <c r="A96" s="96" t="s">
        <v>340</v>
      </c>
      <c r="B96" s="44" t="s">
        <v>66</v>
      </c>
      <c r="C96" s="28">
        <v>12394.9</v>
      </c>
      <c r="D96" s="28">
        <v>11360</v>
      </c>
      <c r="E96" s="39">
        <v>11360</v>
      </c>
      <c r="F96" s="29">
        <f t="shared" si="17"/>
        <v>91.650598229917151</v>
      </c>
      <c r="G96" s="29">
        <f t="shared" si="15"/>
        <v>100</v>
      </c>
    </row>
    <row r="97" spans="1:7" ht="79.5" customHeight="1">
      <c r="A97" s="52" t="s">
        <v>341</v>
      </c>
      <c r="B97" s="44" t="s">
        <v>229</v>
      </c>
      <c r="C97" s="28">
        <v>84.9</v>
      </c>
      <c r="D97" s="28">
        <v>66.5</v>
      </c>
      <c r="E97" s="39">
        <v>66.5</v>
      </c>
      <c r="F97" s="29">
        <f t="shared" si="17"/>
        <v>78.327444051825665</v>
      </c>
      <c r="G97" s="29">
        <f t="shared" si="15"/>
        <v>100</v>
      </c>
    </row>
    <row r="98" spans="1:7" ht="81" customHeight="1">
      <c r="A98" s="52" t="s">
        <v>342</v>
      </c>
      <c r="B98" s="44" t="s">
        <v>228</v>
      </c>
      <c r="C98" s="28">
        <v>488.6</v>
      </c>
      <c r="D98" s="28">
        <v>462.4</v>
      </c>
      <c r="E98" s="39">
        <v>424.8</v>
      </c>
      <c r="F98" s="29">
        <f t="shared" si="17"/>
        <v>86.94228407695455</v>
      </c>
      <c r="G98" s="29">
        <f t="shared" si="15"/>
        <v>91.868512110726655</v>
      </c>
    </row>
    <row r="99" spans="1:7" ht="102.75" customHeight="1">
      <c r="A99" s="96" t="s">
        <v>343</v>
      </c>
      <c r="B99" s="44" t="s">
        <v>227</v>
      </c>
      <c r="C99" s="28">
        <v>6.2</v>
      </c>
      <c r="D99" s="28">
        <v>6.2</v>
      </c>
      <c r="E99" s="39">
        <v>6.2</v>
      </c>
      <c r="F99" s="29">
        <f t="shared" si="17"/>
        <v>100</v>
      </c>
      <c r="G99" s="29">
        <f t="shared" si="15"/>
        <v>100</v>
      </c>
    </row>
    <row r="100" spans="1:7" ht="87" customHeight="1">
      <c r="A100" s="52" t="s">
        <v>350</v>
      </c>
      <c r="B100" s="44" t="s">
        <v>226</v>
      </c>
      <c r="C100" s="28">
        <v>2.5</v>
      </c>
      <c r="D100" s="28">
        <v>1.9</v>
      </c>
      <c r="E100" s="39">
        <v>1.9</v>
      </c>
      <c r="F100" s="29">
        <f t="shared" si="17"/>
        <v>76</v>
      </c>
      <c r="G100" s="29">
        <f t="shared" si="15"/>
        <v>100</v>
      </c>
    </row>
    <row r="101" spans="1:7" ht="63" customHeight="1">
      <c r="A101" s="52" t="s">
        <v>344</v>
      </c>
      <c r="B101" s="44" t="s">
        <v>225</v>
      </c>
      <c r="C101" s="28">
        <v>3277.6</v>
      </c>
      <c r="D101" s="28">
        <v>3030.4</v>
      </c>
      <c r="E101" s="39">
        <v>3030.4</v>
      </c>
      <c r="F101" s="29">
        <f t="shared" si="17"/>
        <v>92.457896021479129</v>
      </c>
      <c r="G101" s="29">
        <f t="shared" si="15"/>
        <v>100</v>
      </c>
    </row>
    <row r="102" spans="1:7" ht="117.75" customHeight="1">
      <c r="A102" s="96" t="s">
        <v>337</v>
      </c>
      <c r="B102" s="44" t="s">
        <v>224</v>
      </c>
      <c r="C102" s="28">
        <v>45.6</v>
      </c>
      <c r="D102" s="28">
        <v>45.6</v>
      </c>
      <c r="E102" s="39">
        <v>45.6</v>
      </c>
      <c r="F102" s="29">
        <f t="shared" si="17"/>
        <v>100</v>
      </c>
      <c r="G102" s="29">
        <f t="shared" si="15"/>
        <v>100</v>
      </c>
    </row>
    <row r="103" spans="1:7" ht="52.5" customHeight="1">
      <c r="A103" s="52" t="s">
        <v>319</v>
      </c>
      <c r="B103" s="44" t="s">
        <v>223</v>
      </c>
      <c r="C103" s="28">
        <v>984.3</v>
      </c>
      <c r="D103" s="28">
        <v>656.2</v>
      </c>
      <c r="E103" s="39">
        <v>656.2</v>
      </c>
      <c r="F103" s="29">
        <f t="shared" si="17"/>
        <v>66.666666666666671</v>
      </c>
      <c r="G103" s="29">
        <f t="shared" si="15"/>
        <v>100</v>
      </c>
    </row>
    <row r="104" spans="1:7" ht="69.75" customHeight="1">
      <c r="A104" s="52" t="s">
        <v>320</v>
      </c>
      <c r="B104" s="44" t="s">
        <v>247</v>
      </c>
      <c r="C104" s="28">
        <v>1000.2</v>
      </c>
      <c r="D104" s="28">
        <v>1000.2</v>
      </c>
      <c r="E104" s="39">
        <v>1000.2</v>
      </c>
      <c r="F104" s="29">
        <f t="shared" si="17"/>
        <v>100</v>
      </c>
      <c r="G104" s="29">
        <f t="shared" si="15"/>
        <v>100</v>
      </c>
    </row>
    <row r="105" spans="1:7" ht="83.25" customHeight="1">
      <c r="A105" s="52" t="s">
        <v>346</v>
      </c>
      <c r="B105" s="44" t="s">
        <v>222</v>
      </c>
      <c r="C105" s="28">
        <v>52.5</v>
      </c>
      <c r="D105" s="28">
        <v>52.5</v>
      </c>
      <c r="E105" s="39"/>
      <c r="F105" s="29">
        <f t="shared" si="17"/>
        <v>0</v>
      </c>
      <c r="G105" s="29">
        <f t="shared" si="15"/>
        <v>0</v>
      </c>
    </row>
    <row r="106" spans="1:7" ht="78" customHeight="1">
      <c r="A106" s="52" t="s">
        <v>322</v>
      </c>
      <c r="B106" s="44" t="s">
        <v>221</v>
      </c>
      <c r="C106" s="28">
        <v>9467.7000000000007</v>
      </c>
      <c r="D106" s="28">
        <v>8105.4</v>
      </c>
      <c r="E106" s="39">
        <v>8105.4</v>
      </c>
      <c r="F106" s="29">
        <f t="shared" ref="F106:F114" si="18">E106/C106*100</f>
        <v>85.611077664057788</v>
      </c>
      <c r="G106" s="29">
        <f t="shared" ref="G106:G129" si="19">E106/D106*100</f>
        <v>100</v>
      </c>
    </row>
    <row r="107" spans="1:7" ht="79.5" customHeight="1">
      <c r="A107" s="52" t="s">
        <v>324</v>
      </c>
      <c r="B107" s="44" t="s">
        <v>220</v>
      </c>
      <c r="C107" s="28">
        <v>1.5</v>
      </c>
      <c r="D107" s="28">
        <v>1.1000000000000001</v>
      </c>
      <c r="E107" s="39">
        <v>1.1000000000000001</v>
      </c>
      <c r="F107" s="29">
        <f t="shared" si="18"/>
        <v>73.333333333333343</v>
      </c>
      <c r="G107" s="29">
        <f t="shared" si="19"/>
        <v>100</v>
      </c>
    </row>
    <row r="108" spans="1:7" ht="66.75" customHeight="1">
      <c r="A108" s="77" t="s">
        <v>355</v>
      </c>
      <c r="B108" s="44" t="s">
        <v>354</v>
      </c>
      <c r="C108" s="28">
        <v>7874.2</v>
      </c>
      <c r="D108" s="28">
        <v>7874.2</v>
      </c>
      <c r="E108" s="39">
        <v>7319.9</v>
      </c>
      <c r="F108" s="29">
        <f t="shared" si="18"/>
        <v>92.960554723019484</v>
      </c>
      <c r="G108" s="29">
        <f t="shared" si="19"/>
        <v>92.960554723019484</v>
      </c>
    </row>
    <row r="109" spans="1:7" ht="65.25" customHeight="1">
      <c r="A109" s="88" t="s">
        <v>279</v>
      </c>
      <c r="B109" s="86" t="s">
        <v>281</v>
      </c>
      <c r="C109" s="49">
        <f>C110</f>
        <v>561</v>
      </c>
      <c r="D109" s="49">
        <f t="shared" ref="D109:E109" si="20">D110</f>
        <v>553.29999999999995</v>
      </c>
      <c r="E109" s="49">
        <f t="shared" si="20"/>
        <v>553.29999999999995</v>
      </c>
      <c r="F109" s="50">
        <f t="shared" si="18"/>
        <v>98.627450980392155</v>
      </c>
      <c r="G109" s="50"/>
    </row>
    <row r="110" spans="1:7" ht="84" customHeight="1">
      <c r="A110" s="77" t="s">
        <v>303</v>
      </c>
      <c r="B110" s="44" t="s">
        <v>280</v>
      </c>
      <c r="C110" s="28">
        <v>561</v>
      </c>
      <c r="D110" s="28">
        <v>553.29999999999995</v>
      </c>
      <c r="E110" s="39">
        <v>553.29999999999995</v>
      </c>
      <c r="F110" s="29">
        <f t="shared" si="18"/>
        <v>98.627450980392155</v>
      </c>
      <c r="G110" s="29"/>
    </row>
    <row r="111" spans="1:7" ht="79.5" customHeight="1">
      <c r="A111" s="88" t="s">
        <v>283</v>
      </c>
      <c r="B111" s="47" t="s">
        <v>282</v>
      </c>
      <c r="C111" s="49">
        <f>C112+C113+C114</f>
        <v>4883.5</v>
      </c>
      <c r="D111" s="49">
        <f t="shared" ref="D111:E111" si="21">D112+D113+D114</f>
        <v>4264.7</v>
      </c>
      <c r="E111" s="49">
        <f t="shared" si="21"/>
        <v>4264.7</v>
      </c>
      <c r="F111" s="49">
        <f t="shared" ref="F111" si="22">E111/C111*100</f>
        <v>87.328760110576425</v>
      </c>
      <c r="G111" s="50">
        <f t="shared" ref="G111" si="23">E111/D111*100</f>
        <v>100</v>
      </c>
    </row>
    <row r="112" spans="1:7" ht="100.5" customHeight="1">
      <c r="A112" s="87" t="s">
        <v>302</v>
      </c>
      <c r="B112" s="27" t="s">
        <v>219</v>
      </c>
      <c r="C112" s="39">
        <v>390.7</v>
      </c>
      <c r="D112" s="39">
        <v>341.2</v>
      </c>
      <c r="E112" s="39">
        <v>341.2</v>
      </c>
      <c r="F112" s="28">
        <f t="shared" si="18"/>
        <v>87.330432556949063</v>
      </c>
      <c r="G112" s="29">
        <f t="shared" si="19"/>
        <v>100</v>
      </c>
    </row>
    <row r="113" spans="1:7" ht="83.25" customHeight="1">
      <c r="A113" s="87" t="s">
        <v>316</v>
      </c>
      <c r="B113" s="27" t="s">
        <v>315</v>
      </c>
      <c r="C113" s="39"/>
      <c r="D113" s="39"/>
      <c r="E113" s="39"/>
      <c r="F113" s="28"/>
      <c r="G113" s="29"/>
    </row>
    <row r="114" spans="1:7" ht="81.75" customHeight="1">
      <c r="A114" s="53" t="s">
        <v>305</v>
      </c>
      <c r="B114" s="27" t="s">
        <v>218</v>
      </c>
      <c r="C114" s="39">
        <v>4492.8</v>
      </c>
      <c r="D114" s="39">
        <v>3923.5</v>
      </c>
      <c r="E114" s="39">
        <v>3923.5</v>
      </c>
      <c r="F114" s="28">
        <f t="shared" si="18"/>
        <v>87.328614672364665</v>
      </c>
      <c r="G114" s="29">
        <f t="shared" si="19"/>
        <v>100</v>
      </c>
    </row>
    <row r="115" spans="1:7" ht="51.75" customHeight="1">
      <c r="A115" s="89" t="s">
        <v>287</v>
      </c>
      <c r="B115" s="47" t="s">
        <v>284</v>
      </c>
      <c r="C115" s="48">
        <f>C116</f>
        <v>665.2</v>
      </c>
      <c r="D115" s="48">
        <f t="shared" ref="D115:E115" si="24">D116</f>
        <v>586.1</v>
      </c>
      <c r="E115" s="48">
        <f t="shared" si="24"/>
        <v>586.1</v>
      </c>
      <c r="F115" s="49">
        <f t="shared" ref="F115:F132" si="25">E115/C115*100</f>
        <v>88.108839446782923</v>
      </c>
      <c r="G115" s="50">
        <f t="shared" si="19"/>
        <v>100</v>
      </c>
    </row>
    <row r="116" spans="1:7" ht="50.25" customHeight="1">
      <c r="A116" s="53" t="s">
        <v>304</v>
      </c>
      <c r="B116" s="27" t="s">
        <v>285</v>
      </c>
      <c r="C116" s="39">
        <v>665.2</v>
      </c>
      <c r="D116" s="39">
        <v>586.1</v>
      </c>
      <c r="E116" s="39">
        <v>586.1</v>
      </c>
      <c r="F116" s="28">
        <f t="shared" si="25"/>
        <v>88.108839446782923</v>
      </c>
      <c r="G116" s="29">
        <f t="shared" si="19"/>
        <v>100</v>
      </c>
    </row>
    <row r="117" spans="1:7" ht="62.25" customHeight="1">
      <c r="A117" s="89" t="s">
        <v>288</v>
      </c>
      <c r="B117" s="47" t="s">
        <v>286</v>
      </c>
      <c r="C117" s="48">
        <f>C118</f>
        <v>1.1000000000000001</v>
      </c>
      <c r="D117" s="48">
        <f t="shared" ref="D117:E117" si="26">D118</f>
        <v>1.1000000000000001</v>
      </c>
      <c r="E117" s="48">
        <f t="shared" si="26"/>
        <v>0</v>
      </c>
      <c r="F117" s="49">
        <f t="shared" si="25"/>
        <v>0</v>
      </c>
      <c r="G117" s="50">
        <f t="shared" si="19"/>
        <v>0</v>
      </c>
    </row>
    <row r="118" spans="1:7" ht="62.25" customHeight="1">
      <c r="A118" s="53" t="s">
        <v>301</v>
      </c>
      <c r="B118" s="27" t="s">
        <v>217</v>
      </c>
      <c r="C118" s="39">
        <v>1.1000000000000001</v>
      </c>
      <c r="D118" s="39">
        <v>1.1000000000000001</v>
      </c>
      <c r="E118" s="39"/>
      <c r="F118" s="28">
        <f t="shared" si="25"/>
        <v>0</v>
      </c>
      <c r="G118" s="29">
        <f t="shared" si="19"/>
        <v>0</v>
      </c>
    </row>
    <row r="119" spans="1:7" ht="65.25" customHeight="1">
      <c r="A119" s="89" t="s">
        <v>289</v>
      </c>
      <c r="B119" s="47" t="s">
        <v>295</v>
      </c>
      <c r="C119" s="48">
        <f>C120</f>
        <v>74.2</v>
      </c>
      <c r="D119" s="48">
        <f t="shared" ref="D119:E119" si="27">D120</f>
        <v>59.4</v>
      </c>
      <c r="E119" s="48">
        <f t="shared" si="27"/>
        <v>58.5</v>
      </c>
      <c r="F119" s="49">
        <f t="shared" si="25"/>
        <v>78.840970350404305</v>
      </c>
      <c r="G119" s="50">
        <f t="shared" si="19"/>
        <v>98.484848484848484</v>
      </c>
    </row>
    <row r="120" spans="1:7" ht="51.75" customHeight="1">
      <c r="A120" s="53" t="s">
        <v>300</v>
      </c>
      <c r="B120" s="27" t="s">
        <v>216</v>
      </c>
      <c r="C120" s="39">
        <v>74.2</v>
      </c>
      <c r="D120" s="39">
        <v>59.4</v>
      </c>
      <c r="E120" s="39">
        <v>58.5</v>
      </c>
      <c r="F120" s="28">
        <f t="shared" ref="F120" si="28">E120/C120*100</f>
        <v>78.840970350404305</v>
      </c>
      <c r="G120" s="29">
        <f t="shared" ref="G120" si="29">E120/D120*100</f>
        <v>98.484848484848484</v>
      </c>
    </row>
    <row r="121" spans="1:7" ht="111.75" customHeight="1">
      <c r="A121" s="95" t="s">
        <v>290</v>
      </c>
      <c r="B121" s="47" t="s">
        <v>294</v>
      </c>
      <c r="C121" s="48">
        <f>C122</f>
        <v>4765.5</v>
      </c>
      <c r="D121" s="48">
        <f t="shared" ref="D121:E121" si="30">D122</f>
        <v>3440.8</v>
      </c>
      <c r="E121" s="48">
        <f t="shared" si="30"/>
        <v>3379.4</v>
      </c>
      <c r="F121" s="49">
        <f t="shared" si="25"/>
        <v>70.913860035673068</v>
      </c>
      <c r="G121" s="50">
        <f t="shared" si="19"/>
        <v>98.215531271797246</v>
      </c>
    </row>
    <row r="122" spans="1:7" ht="113.25" customHeight="1">
      <c r="A122" s="87" t="s">
        <v>299</v>
      </c>
      <c r="B122" s="27" t="s">
        <v>215</v>
      </c>
      <c r="C122" s="39">
        <v>4765.5</v>
      </c>
      <c r="D122" s="39">
        <v>3440.8</v>
      </c>
      <c r="E122" s="39">
        <v>3379.4</v>
      </c>
      <c r="F122" s="28">
        <f t="shared" ref="F122" si="31">E122/C122*100</f>
        <v>70.913860035673068</v>
      </c>
      <c r="G122" s="29">
        <f t="shared" ref="G122" si="32">E122/D122*100</f>
        <v>98.215531271797246</v>
      </c>
    </row>
    <row r="123" spans="1:7" ht="66.75" customHeight="1">
      <c r="A123" s="89" t="s">
        <v>291</v>
      </c>
      <c r="B123" s="47" t="s">
        <v>293</v>
      </c>
      <c r="C123" s="48">
        <v>1.5</v>
      </c>
      <c r="D123" s="48">
        <f t="shared" ref="D123:E123" si="33">D124+D125</f>
        <v>1.5</v>
      </c>
      <c r="E123" s="48">
        <f t="shared" si="33"/>
        <v>1.5</v>
      </c>
      <c r="F123" s="49">
        <f t="shared" si="25"/>
        <v>100</v>
      </c>
      <c r="G123" s="50">
        <f t="shared" si="19"/>
        <v>100</v>
      </c>
    </row>
    <row r="124" spans="1:7" ht="98.25" customHeight="1">
      <c r="A124" s="53" t="s">
        <v>307</v>
      </c>
      <c r="B124" s="27" t="s">
        <v>298</v>
      </c>
      <c r="C124" s="39">
        <v>0.1</v>
      </c>
      <c r="D124" s="39">
        <v>0.1</v>
      </c>
      <c r="E124" s="39">
        <v>0.1</v>
      </c>
      <c r="F124" s="28">
        <f t="shared" ref="F124:F125" si="34">E124/C124*100</f>
        <v>100</v>
      </c>
      <c r="G124" s="29">
        <f t="shared" ref="G124:G125" si="35">E124/D124*100</f>
        <v>100</v>
      </c>
    </row>
    <row r="125" spans="1:7" ht="80.25" customHeight="1">
      <c r="A125" s="53" t="s">
        <v>306</v>
      </c>
      <c r="B125" s="27" t="s">
        <v>297</v>
      </c>
      <c r="C125" s="39">
        <v>1.4</v>
      </c>
      <c r="D125" s="39">
        <v>1.4</v>
      </c>
      <c r="E125" s="39">
        <v>1.4</v>
      </c>
      <c r="F125" s="28">
        <f t="shared" si="34"/>
        <v>100</v>
      </c>
      <c r="G125" s="29">
        <f t="shared" si="35"/>
        <v>100</v>
      </c>
    </row>
    <row r="126" spans="1:7" ht="49.5" customHeight="1">
      <c r="A126" s="89" t="s">
        <v>292</v>
      </c>
      <c r="B126" s="47" t="s">
        <v>309</v>
      </c>
      <c r="C126" s="48">
        <f>C127</f>
        <v>8967.7999999999993</v>
      </c>
      <c r="D126" s="48">
        <f>D127</f>
        <v>4283.3999999999996</v>
      </c>
      <c r="E126" s="48">
        <f t="shared" ref="E126" si="36">E127</f>
        <v>4242.8999999999996</v>
      </c>
      <c r="F126" s="49">
        <f t="shared" si="25"/>
        <v>47.312607328441757</v>
      </c>
      <c r="G126" s="50">
        <f t="shared" si="19"/>
        <v>99.054489424289116</v>
      </c>
    </row>
    <row r="127" spans="1:7" ht="49.5" customHeight="1" thickBot="1">
      <c r="A127" s="91" t="s">
        <v>296</v>
      </c>
      <c r="B127" s="92" t="s">
        <v>308</v>
      </c>
      <c r="C127" s="93">
        <v>8967.7999999999993</v>
      </c>
      <c r="D127" s="93">
        <v>4283.3999999999996</v>
      </c>
      <c r="E127" s="93">
        <v>4242.8999999999996</v>
      </c>
      <c r="F127" s="94">
        <f t="shared" si="25"/>
        <v>47.312607328441757</v>
      </c>
      <c r="G127" s="93">
        <f t="shared" si="19"/>
        <v>99.054489424289116</v>
      </c>
    </row>
    <row r="128" spans="1:7" ht="29.25" customHeight="1" thickBot="1">
      <c r="A128" s="101" t="s">
        <v>356</v>
      </c>
      <c r="B128" s="102" t="s">
        <v>357</v>
      </c>
      <c r="C128" s="103">
        <f>C129</f>
        <v>1953</v>
      </c>
      <c r="D128" s="103">
        <f t="shared" ref="D128:E128" si="37">D129</f>
        <v>1334</v>
      </c>
      <c r="E128" s="103">
        <f t="shared" si="37"/>
        <v>1334</v>
      </c>
      <c r="F128" s="94">
        <f t="shared" si="25"/>
        <v>68.305171530977987</v>
      </c>
      <c r="G128" s="93">
        <f t="shared" si="19"/>
        <v>100</v>
      </c>
    </row>
    <row r="129" spans="1:7" ht="32.25" customHeight="1" thickBot="1">
      <c r="A129" s="98" t="s">
        <v>356</v>
      </c>
      <c r="B129" s="99" t="s">
        <v>358</v>
      </c>
      <c r="C129" s="100">
        <v>1953</v>
      </c>
      <c r="D129" s="100">
        <v>1334</v>
      </c>
      <c r="E129" s="100">
        <v>1334</v>
      </c>
      <c r="F129" s="94">
        <f t="shared" si="25"/>
        <v>68.305171530977987</v>
      </c>
      <c r="G129" s="93">
        <f t="shared" si="19"/>
        <v>100</v>
      </c>
    </row>
    <row r="130" spans="1:7" ht="32.25" customHeight="1" thickBot="1">
      <c r="A130" s="101" t="s">
        <v>372</v>
      </c>
      <c r="B130" s="102" t="s">
        <v>374</v>
      </c>
      <c r="C130" s="103">
        <v>1300</v>
      </c>
      <c r="D130" s="100"/>
      <c r="E130" s="100"/>
      <c r="F130" s="110"/>
      <c r="G130" s="100"/>
    </row>
    <row r="131" spans="1:7" ht="32.25" customHeight="1" thickBot="1">
      <c r="A131" s="98" t="s">
        <v>373</v>
      </c>
      <c r="B131" s="99" t="s">
        <v>375</v>
      </c>
      <c r="C131" s="100">
        <v>1300</v>
      </c>
      <c r="D131" s="100"/>
      <c r="E131" s="100"/>
      <c r="F131" s="110"/>
      <c r="G131" s="100"/>
    </row>
    <row r="132" spans="1:7" s="57" customFormat="1" ht="21" customHeight="1" thickBot="1">
      <c r="A132" s="90" t="s">
        <v>67</v>
      </c>
      <c r="B132" s="54" t="s">
        <v>68</v>
      </c>
      <c r="C132" s="55">
        <f>C34+C6</f>
        <v>278384.09999999998</v>
      </c>
      <c r="D132" s="55">
        <f>D34+D6</f>
        <v>238439.79999999996</v>
      </c>
      <c r="E132" s="55">
        <f>E34+E6</f>
        <v>236543.39999999994</v>
      </c>
      <c r="F132" s="55">
        <f t="shared" si="25"/>
        <v>84.970154545464325</v>
      </c>
      <c r="G132" s="56">
        <f t="shared" ref="G132" si="38">E132/D132*100</f>
        <v>99.204662979921963</v>
      </c>
    </row>
    <row r="133" spans="1:7" ht="15.75" customHeight="1">
      <c r="A133" s="108" t="s">
        <v>69</v>
      </c>
      <c r="B133" s="108"/>
      <c r="C133" s="108"/>
      <c r="D133" s="108"/>
      <c r="E133" s="108"/>
      <c r="F133" s="108"/>
      <c r="G133" s="108"/>
    </row>
    <row r="134" spans="1:7" ht="15.75">
      <c r="A134" s="59" t="s">
        <v>70</v>
      </c>
      <c r="B134" s="60" t="s">
        <v>71</v>
      </c>
      <c r="C134" s="61">
        <f>SUM(C136:C141)</f>
        <v>38064.300000000003</v>
      </c>
      <c r="D134" s="61">
        <f>SUM(D136:D141)</f>
        <v>32595.3</v>
      </c>
      <c r="E134" s="61">
        <f>SUM(E136:E141)</f>
        <v>32588</v>
      </c>
      <c r="F134" s="61">
        <f t="shared" ref="F134:F143" si="39">E134/C134*100</f>
        <v>85.61302848075492</v>
      </c>
      <c r="G134" s="61">
        <f>E134/D134*100</f>
        <v>99.977604133111214</v>
      </c>
    </row>
    <row r="135" spans="1:7" ht="15.75">
      <c r="A135" s="59"/>
      <c r="B135" s="60"/>
      <c r="C135" s="61"/>
      <c r="D135" s="61"/>
      <c r="E135" s="61"/>
      <c r="F135" s="61"/>
      <c r="G135" s="61"/>
    </row>
    <row r="136" spans="1:7" ht="63">
      <c r="A136" s="62" t="s">
        <v>72</v>
      </c>
      <c r="B136" s="63" t="s">
        <v>73</v>
      </c>
      <c r="C136" s="64">
        <v>25793</v>
      </c>
      <c r="D136" s="64">
        <v>22230.7</v>
      </c>
      <c r="E136" s="64">
        <v>22224.5</v>
      </c>
      <c r="F136" s="64">
        <f t="shared" si="39"/>
        <v>86.164850928546514</v>
      </c>
      <c r="G136" s="64">
        <f>E136/D136*100</f>
        <v>99.972110639790913</v>
      </c>
    </row>
    <row r="137" spans="1:7" ht="15.75">
      <c r="A137" s="62" t="s">
        <v>185</v>
      </c>
      <c r="B137" s="63" t="s">
        <v>184</v>
      </c>
      <c r="C137" s="64">
        <v>1.1000000000000001</v>
      </c>
      <c r="D137" s="64">
        <v>1.1000000000000001</v>
      </c>
      <c r="E137" s="64">
        <v>0</v>
      </c>
      <c r="F137" s="64">
        <f t="shared" si="39"/>
        <v>0</v>
      </c>
      <c r="G137" s="64">
        <f>E137/D137*100</f>
        <v>0</v>
      </c>
    </row>
    <row r="138" spans="1:7" ht="47.25">
      <c r="A138" s="62" t="s">
        <v>74</v>
      </c>
      <c r="B138" s="63" t="s">
        <v>75</v>
      </c>
      <c r="C138" s="64">
        <v>10052.700000000001</v>
      </c>
      <c r="D138" s="64">
        <v>8539.5</v>
      </c>
      <c r="E138" s="64">
        <v>8539.5</v>
      </c>
      <c r="F138" s="64">
        <f t="shared" si="39"/>
        <v>84.947327583634248</v>
      </c>
      <c r="G138" s="64">
        <f>E138/D138*100</f>
        <v>100</v>
      </c>
    </row>
    <row r="139" spans="1:7" ht="15.75">
      <c r="A139" s="62" t="s">
        <v>76</v>
      </c>
      <c r="B139" s="63" t="s">
        <v>77</v>
      </c>
      <c r="C139" s="64">
        <v>66.2</v>
      </c>
      <c r="D139" s="64">
        <v>66.2</v>
      </c>
      <c r="E139" s="64">
        <v>66.2</v>
      </c>
      <c r="F139" s="64">
        <f t="shared" si="39"/>
        <v>100</v>
      </c>
      <c r="G139" s="64">
        <f>E139/D139*100</f>
        <v>100</v>
      </c>
    </row>
    <row r="140" spans="1:7" ht="15.75">
      <c r="A140" s="62" t="s">
        <v>78</v>
      </c>
      <c r="B140" s="63" t="s">
        <v>79</v>
      </c>
      <c r="C140" s="64">
        <v>70</v>
      </c>
      <c r="D140" s="64">
        <v>0</v>
      </c>
      <c r="E140" s="64">
        <v>0</v>
      </c>
      <c r="F140" s="64">
        <f t="shared" si="39"/>
        <v>0</v>
      </c>
      <c r="G140" s="64" t="e">
        <f>E140/D140*100</f>
        <v>#DIV/0!</v>
      </c>
    </row>
    <row r="141" spans="1:7" ht="15.75">
      <c r="A141" s="62" t="s">
        <v>80</v>
      </c>
      <c r="B141" s="63" t="s">
        <v>81</v>
      </c>
      <c r="C141" s="64">
        <v>2081.3000000000002</v>
      </c>
      <c r="D141" s="64">
        <v>1757.8</v>
      </c>
      <c r="E141" s="64">
        <v>1757.8</v>
      </c>
      <c r="F141" s="64">
        <f t="shared" si="39"/>
        <v>84.45682986594916</v>
      </c>
      <c r="G141" s="64">
        <f t="shared" ref="G141:G171" si="40">E141/D141*100</f>
        <v>100</v>
      </c>
    </row>
    <row r="142" spans="1:7" ht="15.75">
      <c r="A142" s="58" t="s">
        <v>82</v>
      </c>
      <c r="B142" s="60" t="s">
        <v>83</v>
      </c>
      <c r="C142" s="61">
        <f>SUM(C143:C143)</f>
        <v>665.2</v>
      </c>
      <c r="D142" s="61">
        <f>SUM(D143:D143)</f>
        <v>586.20000000000005</v>
      </c>
      <c r="E142" s="61">
        <f>SUM(E143:E143)</f>
        <v>586.1</v>
      </c>
      <c r="F142" s="61">
        <f t="shared" si="39"/>
        <v>88.108839446782923</v>
      </c>
      <c r="G142" s="61">
        <f t="shared" si="40"/>
        <v>99.982940975776174</v>
      </c>
    </row>
    <row r="143" spans="1:7" ht="15.75">
      <c r="A143" s="62" t="s">
        <v>84</v>
      </c>
      <c r="B143" s="63" t="s">
        <v>85</v>
      </c>
      <c r="C143" s="64">
        <v>665.2</v>
      </c>
      <c r="D143" s="64">
        <v>586.20000000000005</v>
      </c>
      <c r="E143" s="64">
        <v>586.1</v>
      </c>
      <c r="F143" s="64">
        <f t="shared" si="39"/>
        <v>88.108839446782923</v>
      </c>
      <c r="G143" s="64">
        <f t="shared" si="40"/>
        <v>99.982940975776174</v>
      </c>
    </row>
    <row r="144" spans="1:7" ht="31.5">
      <c r="A144" s="62" t="s">
        <v>86</v>
      </c>
      <c r="B144" s="60" t="s">
        <v>87</v>
      </c>
      <c r="C144" s="61">
        <f>SUM(C145:C145)</f>
        <v>1100</v>
      </c>
      <c r="D144" s="61">
        <f>SUM(D145:D145)</f>
        <v>976</v>
      </c>
      <c r="E144" s="61">
        <f>SUM(E145:E145)</f>
        <v>976</v>
      </c>
      <c r="F144" s="61">
        <f>E144/C144*100</f>
        <v>88.727272727272734</v>
      </c>
      <c r="G144" s="61">
        <f>E144/D144*100</f>
        <v>100</v>
      </c>
    </row>
    <row r="145" spans="1:7" ht="47.25">
      <c r="A145" s="62" t="s">
        <v>88</v>
      </c>
      <c r="B145" s="63" t="s">
        <v>89</v>
      </c>
      <c r="C145" s="64">
        <v>1100</v>
      </c>
      <c r="D145" s="64">
        <v>976</v>
      </c>
      <c r="E145" s="64">
        <v>976</v>
      </c>
      <c r="F145" s="61">
        <f>E145/C145*100</f>
        <v>88.727272727272734</v>
      </c>
      <c r="G145" s="61">
        <f>E145/D145*100</f>
        <v>100</v>
      </c>
    </row>
    <row r="146" spans="1:7" ht="15.75">
      <c r="A146" s="58" t="s">
        <v>90</v>
      </c>
      <c r="B146" s="60" t="s">
        <v>91</v>
      </c>
      <c r="C146" s="61">
        <f>SUM(C147:C149)</f>
        <v>14702.9</v>
      </c>
      <c r="D146" s="61">
        <f>SUM(D147:D149)</f>
        <v>13332.5</v>
      </c>
      <c r="E146" s="61">
        <f>SUM(E147:E149)</f>
        <v>12890</v>
      </c>
      <c r="F146" s="61">
        <f>E146/C146*100</f>
        <v>87.669779431268665</v>
      </c>
      <c r="G146" s="61">
        <f t="shared" si="40"/>
        <v>96.681042565160325</v>
      </c>
    </row>
    <row r="147" spans="1:7" ht="15.75">
      <c r="A147" s="62" t="s">
        <v>92</v>
      </c>
      <c r="B147" s="63" t="s">
        <v>93</v>
      </c>
      <c r="C147" s="64">
        <v>82.5</v>
      </c>
      <c r="D147" s="64">
        <v>55.6</v>
      </c>
      <c r="E147" s="64">
        <v>3.1</v>
      </c>
      <c r="F147" s="61">
        <f>E147/C147*100</f>
        <v>3.7575757575757573</v>
      </c>
      <c r="G147" s="61">
        <f>E147/D147*100</f>
        <v>5.5755395683453237</v>
      </c>
    </row>
    <row r="148" spans="1:7" ht="15.75">
      <c r="A148" s="62" t="s">
        <v>94</v>
      </c>
      <c r="B148" s="63" t="s">
        <v>95</v>
      </c>
      <c r="C148" s="64">
        <v>13366.6</v>
      </c>
      <c r="D148" s="64">
        <v>13061.8</v>
      </c>
      <c r="E148" s="64">
        <v>12671.8</v>
      </c>
      <c r="F148" s="64">
        <f t="shared" ref="F148:F174" si="41">E148/C148*100</f>
        <v>94.801969087127617</v>
      </c>
      <c r="G148" s="64">
        <f t="shared" si="40"/>
        <v>97.014194062074139</v>
      </c>
    </row>
    <row r="149" spans="1:7" ht="15.75">
      <c r="A149" s="62" t="s">
        <v>96</v>
      </c>
      <c r="B149" s="63" t="s">
        <v>97</v>
      </c>
      <c r="C149" s="64">
        <v>1253.8</v>
      </c>
      <c r="D149" s="64">
        <v>215.1</v>
      </c>
      <c r="E149" s="64">
        <v>215.1</v>
      </c>
      <c r="F149" s="64">
        <f t="shared" si="41"/>
        <v>17.155846227468498</v>
      </c>
      <c r="G149" s="64">
        <f t="shared" si="40"/>
        <v>100</v>
      </c>
    </row>
    <row r="150" spans="1:7" ht="15.75">
      <c r="A150" s="58" t="s">
        <v>98</v>
      </c>
      <c r="B150" s="60" t="s">
        <v>99</v>
      </c>
      <c r="C150" s="61">
        <f>SUM(C151:C152)</f>
        <v>116.3</v>
      </c>
      <c r="D150" s="61">
        <f>SUM(D152:D152)</f>
        <v>116.3</v>
      </c>
      <c r="E150" s="61">
        <f>SUM(E152:E152)</f>
        <v>116.3</v>
      </c>
      <c r="F150" s="61">
        <f>E150/C150*100</f>
        <v>100</v>
      </c>
      <c r="G150" s="61">
        <f>E150/D150*100</f>
        <v>100</v>
      </c>
    </row>
    <row r="151" spans="1:7" ht="15.75">
      <c r="A151" s="62" t="s">
        <v>250</v>
      </c>
      <c r="B151" s="63" t="s">
        <v>249</v>
      </c>
      <c r="C151" s="64"/>
      <c r="D151" s="64"/>
      <c r="E151" s="64"/>
      <c r="F151" s="64"/>
      <c r="G151" s="64"/>
    </row>
    <row r="152" spans="1:7" ht="31.5">
      <c r="A152" s="62" t="s">
        <v>193</v>
      </c>
      <c r="B152" s="63" t="s">
        <v>192</v>
      </c>
      <c r="C152" s="64">
        <v>116.3</v>
      </c>
      <c r="D152" s="64">
        <v>116.3</v>
      </c>
      <c r="E152" s="64">
        <v>116.3</v>
      </c>
      <c r="F152" s="61">
        <f>E152/C152*100</f>
        <v>100</v>
      </c>
      <c r="G152" s="61">
        <f>E152/D152*100</f>
        <v>100</v>
      </c>
    </row>
    <row r="153" spans="1:7" ht="15.75">
      <c r="A153" s="58" t="s">
        <v>100</v>
      </c>
      <c r="B153" s="60" t="s">
        <v>101</v>
      </c>
      <c r="C153" s="61">
        <f>SUM(C154:C158)</f>
        <v>124658.19999999998</v>
      </c>
      <c r="D153" s="61">
        <f>SUM(D154:D158)</f>
        <v>101132.40000000001</v>
      </c>
      <c r="E153" s="61">
        <f>SUM(E154:E158)</f>
        <v>98927.3</v>
      </c>
      <c r="F153" s="61">
        <f t="shared" si="41"/>
        <v>79.358838808838911</v>
      </c>
      <c r="G153" s="61">
        <f t="shared" si="40"/>
        <v>97.819590952058874</v>
      </c>
    </row>
    <row r="154" spans="1:7" ht="15.75">
      <c r="A154" s="62" t="s">
        <v>102</v>
      </c>
      <c r="B154" s="63" t="s">
        <v>103</v>
      </c>
      <c r="C154" s="64">
        <v>13144.2</v>
      </c>
      <c r="D154" s="64">
        <v>10907.9</v>
      </c>
      <c r="E154" s="64">
        <v>10907.9</v>
      </c>
      <c r="F154" s="64">
        <f t="shared" si="41"/>
        <v>82.986412257878001</v>
      </c>
      <c r="G154" s="64">
        <f t="shared" si="40"/>
        <v>100</v>
      </c>
    </row>
    <row r="155" spans="1:7" ht="15.75">
      <c r="A155" s="62" t="s">
        <v>104</v>
      </c>
      <c r="B155" s="63" t="s">
        <v>105</v>
      </c>
      <c r="C155" s="64">
        <v>93084.9</v>
      </c>
      <c r="D155" s="64">
        <v>75069.100000000006</v>
      </c>
      <c r="E155" s="64">
        <v>72864</v>
      </c>
      <c r="F155" s="64">
        <f t="shared" si="41"/>
        <v>78.276927836845715</v>
      </c>
      <c r="G155" s="64">
        <f t="shared" si="40"/>
        <v>97.062573016061194</v>
      </c>
    </row>
    <row r="156" spans="1:7" ht="15.75">
      <c r="A156" s="62" t="s">
        <v>106</v>
      </c>
      <c r="B156" s="63" t="s">
        <v>107</v>
      </c>
      <c r="C156" s="64">
        <v>11009.4</v>
      </c>
      <c r="D156" s="64">
        <v>9140.1</v>
      </c>
      <c r="E156" s="64">
        <v>9140.1</v>
      </c>
      <c r="F156" s="64">
        <f>E156/C156*100</f>
        <v>83.020873072102034</v>
      </c>
      <c r="G156" s="64">
        <f>E156/D156*100</f>
        <v>100</v>
      </c>
    </row>
    <row r="157" spans="1:7" ht="15.75">
      <c r="A157" s="62" t="s">
        <v>108</v>
      </c>
      <c r="B157" s="63" t="s">
        <v>109</v>
      </c>
      <c r="C157" s="64">
        <v>606.79999999999995</v>
      </c>
      <c r="D157" s="64">
        <v>606.79999999999995</v>
      </c>
      <c r="E157" s="64">
        <v>606.79999999999995</v>
      </c>
      <c r="F157" s="64">
        <f t="shared" si="41"/>
        <v>100</v>
      </c>
      <c r="G157" s="64">
        <f t="shared" si="40"/>
        <v>100</v>
      </c>
    </row>
    <row r="158" spans="1:7" ht="15.75">
      <c r="A158" s="62" t="s">
        <v>110</v>
      </c>
      <c r="B158" s="63" t="s">
        <v>111</v>
      </c>
      <c r="C158" s="64">
        <v>6812.9</v>
      </c>
      <c r="D158" s="64">
        <v>5408.5</v>
      </c>
      <c r="E158" s="64">
        <v>5408.5</v>
      </c>
      <c r="F158" s="64">
        <f t="shared" si="41"/>
        <v>79.386164482085462</v>
      </c>
      <c r="G158" s="64">
        <f t="shared" si="40"/>
        <v>100</v>
      </c>
    </row>
    <row r="159" spans="1:7" ht="15.75">
      <c r="A159" s="58" t="s">
        <v>112</v>
      </c>
      <c r="B159" s="60" t="s">
        <v>113</v>
      </c>
      <c r="C159" s="61">
        <f>SUM(C160:C160)</f>
        <v>11704</v>
      </c>
      <c r="D159" s="61">
        <f>SUM(D160:D160)</f>
        <v>9063.7000000000007</v>
      </c>
      <c r="E159" s="61">
        <f>SUM(E160:E160)</f>
        <v>9063.7000000000007</v>
      </c>
      <c r="F159" s="61">
        <f t="shared" si="41"/>
        <v>77.441045796308956</v>
      </c>
      <c r="G159" s="61">
        <f t="shared" si="40"/>
        <v>100</v>
      </c>
    </row>
    <row r="160" spans="1:7" ht="15.75">
      <c r="A160" s="62" t="s">
        <v>114</v>
      </c>
      <c r="B160" s="63" t="s">
        <v>115</v>
      </c>
      <c r="C160" s="64">
        <v>11704</v>
      </c>
      <c r="D160" s="64">
        <v>9063.7000000000007</v>
      </c>
      <c r="E160" s="64">
        <v>9063.7000000000007</v>
      </c>
      <c r="F160" s="64">
        <f t="shared" si="41"/>
        <v>77.441045796308956</v>
      </c>
      <c r="G160" s="64">
        <f t="shared" si="40"/>
        <v>100</v>
      </c>
    </row>
    <row r="161" spans="1:7" ht="15.75">
      <c r="A161" s="58" t="s">
        <v>116</v>
      </c>
      <c r="B161" s="60" t="s">
        <v>117</v>
      </c>
      <c r="C161" s="61">
        <f>SUM(C162:C166)</f>
        <v>81913.5</v>
      </c>
      <c r="D161" s="61">
        <f>SUM(D162:D166)</f>
        <v>69987.5</v>
      </c>
      <c r="E161" s="61">
        <f>SUM(E162:E166)</f>
        <v>69879.700000000012</v>
      </c>
      <c r="F161" s="61">
        <f t="shared" si="41"/>
        <v>85.309137077526913</v>
      </c>
      <c r="G161" s="61">
        <f t="shared" si="40"/>
        <v>99.845972495088418</v>
      </c>
    </row>
    <row r="162" spans="1:7" ht="15.75">
      <c r="A162" s="62" t="s">
        <v>118</v>
      </c>
      <c r="B162" s="63" t="s">
        <v>119</v>
      </c>
      <c r="C162" s="64">
        <v>2169</v>
      </c>
      <c r="D162" s="64">
        <v>1686.4</v>
      </c>
      <c r="E162" s="64">
        <v>1686.4</v>
      </c>
      <c r="F162" s="64">
        <f t="shared" si="41"/>
        <v>77.750115260488712</v>
      </c>
      <c r="G162" s="64">
        <f t="shared" si="40"/>
        <v>100</v>
      </c>
    </row>
    <row r="163" spans="1:7" ht="15.75">
      <c r="A163" s="62" t="s">
        <v>120</v>
      </c>
      <c r="B163" s="63" t="s">
        <v>121</v>
      </c>
      <c r="C163" s="64">
        <v>12524.9</v>
      </c>
      <c r="D163" s="64">
        <v>11460</v>
      </c>
      <c r="E163" s="64">
        <v>11460</v>
      </c>
      <c r="F163" s="64">
        <f t="shared" si="41"/>
        <v>91.497736508874326</v>
      </c>
      <c r="G163" s="64">
        <f t="shared" si="40"/>
        <v>100</v>
      </c>
    </row>
    <row r="164" spans="1:7" ht="15.75">
      <c r="A164" s="62" t="s">
        <v>122</v>
      </c>
      <c r="B164" s="63" t="s">
        <v>123</v>
      </c>
      <c r="C164" s="64">
        <v>18617.599999999999</v>
      </c>
      <c r="D164" s="64">
        <v>16078.7</v>
      </c>
      <c r="E164" s="64">
        <v>15978.6</v>
      </c>
      <c r="F164" s="64">
        <f t="shared" si="41"/>
        <v>85.82524063251978</v>
      </c>
      <c r="G164" s="64">
        <f t="shared" si="40"/>
        <v>99.377437230621879</v>
      </c>
    </row>
    <row r="165" spans="1:7" ht="15.75">
      <c r="A165" s="62" t="s">
        <v>124</v>
      </c>
      <c r="B165" s="63" t="s">
        <v>125</v>
      </c>
      <c r="C165" s="64">
        <v>44519.6</v>
      </c>
      <c r="D165" s="64">
        <v>36981</v>
      </c>
      <c r="E165" s="64">
        <v>36973.1</v>
      </c>
      <c r="F165" s="64">
        <f t="shared" si="41"/>
        <v>83.049039074924309</v>
      </c>
      <c r="G165" s="64">
        <f t="shared" si="40"/>
        <v>99.978637678808042</v>
      </c>
    </row>
    <row r="166" spans="1:7" ht="15.75">
      <c r="A166" s="62" t="s">
        <v>126</v>
      </c>
      <c r="B166" s="63" t="s">
        <v>127</v>
      </c>
      <c r="C166" s="64">
        <v>4082.4</v>
      </c>
      <c r="D166" s="64">
        <v>3781.4</v>
      </c>
      <c r="E166" s="64">
        <v>3781.6</v>
      </c>
      <c r="F166" s="64">
        <f t="shared" si="41"/>
        <v>92.631785224377822</v>
      </c>
      <c r="G166" s="64">
        <f t="shared" si="40"/>
        <v>100.00528904638493</v>
      </c>
    </row>
    <row r="167" spans="1:7" ht="15.75">
      <c r="A167" s="58" t="s">
        <v>128</v>
      </c>
      <c r="B167" s="60" t="s">
        <v>129</v>
      </c>
      <c r="C167" s="61">
        <f>SUM(C168:C168)</f>
        <v>180</v>
      </c>
      <c r="D167" s="61">
        <f>SUM(D168:D168)</f>
        <v>55.5</v>
      </c>
      <c r="E167" s="61">
        <f>SUM(E168:E168)</f>
        <v>55.5</v>
      </c>
      <c r="F167" s="61">
        <f t="shared" si="41"/>
        <v>30.833333333333336</v>
      </c>
      <c r="G167" s="61">
        <f t="shared" si="40"/>
        <v>100</v>
      </c>
    </row>
    <row r="168" spans="1:7" ht="31.5">
      <c r="A168" s="62" t="s">
        <v>183</v>
      </c>
      <c r="B168" s="63" t="s">
        <v>182</v>
      </c>
      <c r="C168" s="64">
        <v>180</v>
      </c>
      <c r="D168" s="64">
        <v>55.5</v>
      </c>
      <c r="E168" s="64">
        <v>55.5</v>
      </c>
      <c r="F168" s="64">
        <f t="shared" si="41"/>
        <v>30.833333333333336</v>
      </c>
      <c r="G168" s="64">
        <f t="shared" si="40"/>
        <v>100</v>
      </c>
    </row>
    <row r="169" spans="1:7" ht="31.5">
      <c r="A169" s="58" t="s">
        <v>130</v>
      </c>
      <c r="B169" s="60" t="s">
        <v>131</v>
      </c>
      <c r="C169" s="61">
        <f>SUM(C170)</f>
        <v>5.3</v>
      </c>
      <c r="D169" s="61">
        <f>SUM(D170)</f>
        <v>2.8</v>
      </c>
      <c r="E169" s="61">
        <f>SUM(E170)</f>
        <v>2.8</v>
      </c>
      <c r="F169" s="64">
        <f>E169/C169*100</f>
        <v>52.830188679245282</v>
      </c>
      <c r="G169" s="64">
        <v>100</v>
      </c>
    </row>
    <row r="170" spans="1:7" ht="31.5">
      <c r="A170" s="62" t="s">
        <v>132</v>
      </c>
      <c r="B170" s="63" t="s">
        <v>133</v>
      </c>
      <c r="C170" s="64">
        <v>5.3</v>
      </c>
      <c r="D170" s="64">
        <v>2.8</v>
      </c>
      <c r="E170" s="64">
        <v>2.8</v>
      </c>
      <c r="F170" s="64">
        <f>E170/C170*100</f>
        <v>52.830188679245282</v>
      </c>
      <c r="G170" s="64">
        <v>100</v>
      </c>
    </row>
    <row r="171" spans="1:7" ht="47.25">
      <c r="A171" s="58" t="s">
        <v>134</v>
      </c>
      <c r="B171" s="60" t="s">
        <v>135</v>
      </c>
      <c r="C171" s="61">
        <f>SUM(C172:C173)</f>
        <v>6269.9</v>
      </c>
      <c r="D171" s="61">
        <f>SUM(D172:D173)</f>
        <v>5594</v>
      </c>
      <c r="E171" s="61">
        <f>SUM(E172:E173)</f>
        <v>5594</v>
      </c>
      <c r="F171" s="61">
        <f t="shared" si="41"/>
        <v>89.219923762739441</v>
      </c>
      <c r="G171" s="61">
        <f t="shared" si="40"/>
        <v>100</v>
      </c>
    </row>
    <row r="172" spans="1:7" ht="47.25">
      <c r="A172" s="62" t="s">
        <v>136</v>
      </c>
      <c r="B172" s="63" t="s">
        <v>137</v>
      </c>
      <c r="C172" s="64">
        <v>4969.8999999999996</v>
      </c>
      <c r="D172" s="64">
        <v>4594</v>
      </c>
      <c r="E172" s="64">
        <v>4594</v>
      </c>
      <c r="F172" s="64">
        <f t="shared" si="41"/>
        <v>92.436467534558048</v>
      </c>
      <c r="G172" s="64">
        <f>E172/D172*100</f>
        <v>100</v>
      </c>
    </row>
    <row r="173" spans="1:7" ht="15.75">
      <c r="A173" s="65" t="s">
        <v>246</v>
      </c>
      <c r="B173" s="63" t="s">
        <v>138</v>
      </c>
      <c r="C173" s="64">
        <v>1300</v>
      </c>
      <c r="D173" s="64">
        <v>1000</v>
      </c>
      <c r="E173" s="64">
        <v>1000</v>
      </c>
      <c r="F173" s="64">
        <f>E173/C173*100</f>
        <v>76.923076923076934</v>
      </c>
      <c r="G173" s="64">
        <f>E173/D173*100</f>
        <v>100</v>
      </c>
    </row>
    <row r="174" spans="1:7" ht="15.75">
      <c r="A174" s="58" t="s">
        <v>139</v>
      </c>
      <c r="B174" s="60" t="s">
        <v>140</v>
      </c>
      <c r="C174" s="61">
        <f>SUM(C134,C142,C144,C146,C150,C153,C159,C161,C167,C169,C171)</f>
        <v>279379.60000000003</v>
      </c>
      <c r="D174" s="61">
        <f>SUM(D134,D142,D144,D146,D150,D153,D159,D161,D167,D169,D171)</f>
        <v>233442.2</v>
      </c>
      <c r="E174" s="61">
        <f>SUM(E134,E142,E144,E146,E150,E153,E159,E161,E167,E169,E171)</f>
        <v>230679.40000000002</v>
      </c>
      <c r="F174" s="61">
        <f t="shared" si="41"/>
        <v>82.568448089982226</v>
      </c>
      <c r="G174" s="61">
        <f>E174/D174*100</f>
        <v>98.816495046739632</v>
      </c>
    </row>
    <row r="175" spans="1:7" ht="15.75">
      <c r="A175" s="109"/>
      <c r="B175" s="109"/>
      <c r="C175" s="109"/>
      <c r="D175" s="109"/>
      <c r="E175" s="109"/>
      <c r="F175" s="109"/>
      <c r="G175" s="109"/>
    </row>
    <row r="176" spans="1:7" ht="31.5">
      <c r="A176" s="58" t="s">
        <v>141</v>
      </c>
      <c r="B176" s="59"/>
      <c r="C176" s="61">
        <f>C132-C174</f>
        <v>-995.50000000005821</v>
      </c>
      <c r="D176" s="61">
        <f>D132-D174</f>
        <v>4997.5999999999476</v>
      </c>
      <c r="E176" s="61">
        <f>E132-E174</f>
        <v>5863.9999999999127</v>
      </c>
      <c r="F176" s="64"/>
      <c r="G176" s="64"/>
    </row>
    <row r="177" spans="1:7" ht="31.5">
      <c r="A177" s="58" t="s">
        <v>142</v>
      </c>
      <c r="B177" s="59" t="s">
        <v>143</v>
      </c>
      <c r="C177" s="61">
        <f>C178+C188+C191</f>
        <v>995.5</v>
      </c>
      <c r="D177" s="61">
        <f>D178+D188+D191</f>
        <v>-4997.6000000000058</v>
      </c>
      <c r="E177" s="61">
        <f>E178+E188+E191</f>
        <v>-5864</v>
      </c>
      <c r="F177" s="64"/>
      <c r="G177" s="64"/>
    </row>
    <row r="178" spans="1:7" ht="31.5">
      <c r="A178" s="58" t="s">
        <v>144</v>
      </c>
      <c r="B178" s="59" t="s">
        <v>145</v>
      </c>
      <c r="C178" s="61">
        <f>C183</f>
        <v>-3403.7</v>
      </c>
      <c r="D178" s="61">
        <f>D183</f>
        <v>-3044.7</v>
      </c>
      <c r="E178" s="61">
        <f>E183</f>
        <v>-3044.7</v>
      </c>
      <c r="F178" s="64"/>
      <c r="G178" s="64"/>
    </row>
    <row r="179" spans="1:7" ht="31.5">
      <c r="A179" s="62" t="s">
        <v>146</v>
      </c>
      <c r="B179" s="66" t="s">
        <v>147</v>
      </c>
      <c r="C179" s="64"/>
      <c r="D179" s="64"/>
      <c r="E179" s="64">
        <f>E180</f>
        <v>0</v>
      </c>
      <c r="F179" s="64"/>
      <c r="G179" s="64"/>
    </row>
    <row r="180" spans="1:7" ht="47.25">
      <c r="A180" s="62" t="s">
        <v>148</v>
      </c>
      <c r="B180" s="66" t="s">
        <v>149</v>
      </c>
      <c r="C180" s="64"/>
      <c r="D180" s="64"/>
      <c r="E180" s="64">
        <v>0</v>
      </c>
      <c r="F180" s="64"/>
      <c r="G180" s="64"/>
    </row>
    <row r="181" spans="1:7" ht="31.5">
      <c r="A181" s="62" t="s">
        <v>150</v>
      </c>
      <c r="B181" s="66" t="s">
        <v>151</v>
      </c>
      <c r="C181" s="64"/>
      <c r="D181" s="64"/>
      <c r="E181" s="64">
        <f>E182</f>
        <v>0</v>
      </c>
      <c r="F181" s="64"/>
      <c r="G181" s="64"/>
    </row>
    <row r="182" spans="1:7" ht="47.25">
      <c r="A182" s="62" t="s">
        <v>152</v>
      </c>
      <c r="B182" s="66" t="s">
        <v>153</v>
      </c>
      <c r="C182" s="64"/>
      <c r="D182" s="64"/>
      <c r="E182" s="64">
        <v>0</v>
      </c>
      <c r="F182" s="64"/>
      <c r="G182" s="64"/>
    </row>
    <row r="183" spans="1:7" ht="31.5">
      <c r="A183" s="67" t="s">
        <v>154</v>
      </c>
      <c r="B183" s="68" t="s">
        <v>155</v>
      </c>
      <c r="C183" s="69">
        <f>C186</f>
        <v>-3403.7</v>
      </c>
      <c r="D183" s="69">
        <f>D186</f>
        <v>-3044.7</v>
      </c>
      <c r="E183" s="69">
        <f>E186</f>
        <v>-3044.7</v>
      </c>
      <c r="F183" s="64"/>
      <c r="G183" s="64"/>
    </row>
    <row r="184" spans="1:7" ht="63">
      <c r="A184" s="62" t="s">
        <v>156</v>
      </c>
      <c r="B184" s="66" t="s">
        <v>157</v>
      </c>
      <c r="C184" s="64"/>
      <c r="D184" s="64">
        <f>D185</f>
        <v>0</v>
      </c>
      <c r="E184" s="64"/>
      <c r="F184" s="70"/>
      <c r="G184" s="70"/>
    </row>
    <row r="185" spans="1:7" ht="63">
      <c r="A185" s="62" t="s">
        <v>156</v>
      </c>
      <c r="B185" s="66" t="s">
        <v>158</v>
      </c>
      <c r="C185" s="70"/>
      <c r="D185" s="70">
        <v>0</v>
      </c>
      <c r="E185" s="70"/>
      <c r="F185" s="70"/>
      <c r="G185" s="70"/>
    </row>
    <row r="186" spans="1:7" ht="31.5">
      <c r="A186" s="62" t="s">
        <v>159</v>
      </c>
      <c r="B186" s="66" t="s">
        <v>160</v>
      </c>
      <c r="C186" s="64">
        <f>C187</f>
        <v>-3403.7</v>
      </c>
      <c r="D186" s="64">
        <f>D187</f>
        <v>-3044.7</v>
      </c>
      <c r="E186" s="64">
        <f>E187</f>
        <v>-3044.7</v>
      </c>
      <c r="F186" s="64"/>
      <c r="G186" s="64"/>
    </row>
    <row r="187" spans="1:7" ht="47.25">
      <c r="A187" s="62" t="s">
        <v>161</v>
      </c>
      <c r="B187" s="66" t="s">
        <v>162</v>
      </c>
      <c r="C187" s="64">
        <v>-3403.7</v>
      </c>
      <c r="D187" s="64">
        <v>-3044.7</v>
      </c>
      <c r="E187" s="64">
        <v>-3044.7</v>
      </c>
      <c r="F187" s="64"/>
      <c r="G187" s="64"/>
    </row>
    <row r="188" spans="1:7" ht="31.5">
      <c r="A188" s="71" t="s">
        <v>163</v>
      </c>
      <c r="B188" s="66" t="s">
        <v>164</v>
      </c>
      <c r="C188" s="64">
        <f t="shared" ref="C188:E189" si="42">C189</f>
        <v>282783.3</v>
      </c>
      <c r="D188" s="64">
        <f t="shared" si="42"/>
        <v>236486.9</v>
      </c>
      <c r="E188" s="64">
        <f t="shared" si="42"/>
        <v>233724.1</v>
      </c>
      <c r="F188" s="64"/>
      <c r="G188" s="64"/>
    </row>
    <row r="189" spans="1:7" ht="15.75">
      <c r="A189" s="71" t="s">
        <v>165</v>
      </c>
      <c r="B189" s="66" t="s">
        <v>166</v>
      </c>
      <c r="C189" s="64">
        <f t="shared" si="42"/>
        <v>282783.3</v>
      </c>
      <c r="D189" s="64">
        <f t="shared" si="42"/>
        <v>236486.9</v>
      </c>
      <c r="E189" s="64">
        <f>E190</f>
        <v>233724.1</v>
      </c>
      <c r="F189" s="64"/>
      <c r="G189" s="64"/>
    </row>
    <row r="190" spans="1:7" ht="31.5">
      <c r="A190" s="71" t="s">
        <v>167</v>
      </c>
      <c r="B190" s="66" t="s">
        <v>168</v>
      </c>
      <c r="C190" s="64">
        <v>282783.3</v>
      </c>
      <c r="D190" s="64">
        <v>236486.9</v>
      </c>
      <c r="E190" s="64">
        <v>233724.1</v>
      </c>
      <c r="F190" s="64"/>
      <c r="G190" s="64"/>
    </row>
    <row r="191" spans="1:7" ht="31.5">
      <c r="A191" s="62" t="s">
        <v>169</v>
      </c>
      <c r="B191" s="66" t="s">
        <v>170</v>
      </c>
      <c r="C191" s="64">
        <f t="shared" ref="C191:E192" si="43">C192</f>
        <v>-278384.09999999998</v>
      </c>
      <c r="D191" s="64">
        <f t="shared" si="43"/>
        <v>-238439.8</v>
      </c>
      <c r="E191" s="64">
        <f>E192</f>
        <v>-236543.4</v>
      </c>
      <c r="F191" s="64"/>
      <c r="G191" s="64"/>
    </row>
    <row r="192" spans="1:7" ht="94.5">
      <c r="A192" s="71" t="s">
        <v>171</v>
      </c>
      <c r="B192" s="66" t="s">
        <v>172</v>
      </c>
      <c r="C192" s="64">
        <f t="shared" si="43"/>
        <v>-278384.09999999998</v>
      </c>
      <c r="D192" s="64">
        <f t="shared" si="43"/>
        <v>-238439.8</v>
      </c>
      <c r="E192" s="64">
        <f t="shared" si="43"/>
        <v>-236543.4</v>
      </c>
      <c r="F192" s="64"/>
      <c r="G192" s="64"/>
    </row>
    <row r="193" spans="1:7" ht="31.5">
      <c r="A193" s="71" t="s">
        <v>173</v>
      </c>
      <c r="B193" s="66" t="s">
        <v>174</v>
      </c>
      <c r="C193" s="64">
        <v>-278384.09999999998</v>
      </c>
      <c r="D193" s="64">
        <v>-238439.8</v>
      </c>
      <c r="E193" s="64">
        <v>-236543.4</v>
      </c>
      <c r="F193" s="64"/>
      <c r="G193" s="64"/>
    </row>
    <row r="194" spans="1:7" ht="15.75">
      <c r="A194" s="58" t="s">
        <v>175</v>
      </c>
      <c r="B194" s="59" t="s">
        <v>176</v>
      </c>
      <c r="C194" s="61">
        <v>4399.2</v>
      </c>
      <c r="D194" s="61">
        <v>-1952.9</v>
      </c>
      <c r="E194" s="61">
        <v>-2819.4</v>
      </c>
      <c r="F194" s="64"/>
      <c r="G194" s="64"/>
    </row>
    <row r="195" spans="1:7" ht="15.75">
      <c r="A195" s="72"/>
      <c r="B195" s="72"/>
      <c r="C195" s="73"/>
      <c r="D195" s="73"/>
      <c r="E195" s="73"/>
      <c r="F195" s="74"/>
      <c r="G195" s="74"/>
    </row>
    <row r="196" spans="1:7" ht="15.75">
      <c r="A196" s="72"/>
      <c r="B196" s="72"/>
      <c r="C196" s="73"/>
      <c r="D196" s="73"/>
      <c r="E196" s="73"/>
      <c r="F196" s="74"/>
      <c r="G196" s="74"/>
    </row>
    <row r="197" spans="1:7" ht="15.75">
      <c r="A197" s="72"/>
      <c r="B197" s="72"/>
      <c r="C197" s="73"/>
      <c r="D197" s="73"/>
      <c r="E197" s="73"/>
      <c r="F197" s="74"/>
      <c r="G197" s="74"/>
    </row>
    <row r="198" spans="1:7" ht="15.75">
      <c r="A198" s="104" t="s">
        <v>177</v>
      </c>
      <c r="B198" s="104"/>
      <c r="C198" s="105" t="s">
        <v>178</v>
      </c>
      <c r="D198" s="105"/>
      <c r="E198" s="75" t="s">
        <v>179</v>
      </c>
      <c r="F198" s="76"/>
      <c r="G198" s="74"/>
    </row>
  </sheetData>
  <sheetProtection selectLockedCells="1" selectUnlockedCells="1"/>
  <mergeCells count="7">
    <mergeCell ref="A198:B198"/>
    <mergeCell ref="C198:D198"/>
    <mergeCell ref="A1:E1"/>
    <mergeCell ref="A2:E2"/>
    <mergeCell ref="E4:G4"/>
    <mergeCell ref="A133:G133"/>
    <mergeCell ref="A175:G175"/>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2020-12-14T13:17:08Z</dcterms:modified>
</cp:coreProperties>
</file>